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165" activeTab="0"/>
  </bookViews>
  <sheets>
    <sheet name="Allegato 15 DLgs 118_2011" sheetId="1" r:id="rId1"/>
    <sheet name="Allegato 15 sintesi" sheetId="2" r:id="rId2"/>
  </sheets>
  <externalReferences>
    <externalReference r:id="rId5"/>
  </externalReferences>
  <definedNames>
    <definedName name="_xlnm.Print_Area" localSheetId="0">'Allegato 15 DLgs 118_2011'!$A$1:$I$74</definedName>
    <definedName name="_xlnm.Print_Area" localSheetId="1">'Allegato 15 sintesi'!$A$1:$I$24</definedName>
    <definedName name="_xlnm.Print_Titles" localSheetId="0">'Allegato 15 DLgs 118_2011'!$11:$14</definedName>
    <definedName name="_xlnm.Print_Titles" localSheetId="1">'Allegato 15 sintesi'!$11:$13</definedName>
  </definedNames>
  <calcPr fullCalcOnLoad="1"/>
</workbook>
</file>

<file path=xl/sharedStrings.xml><?xml version="1.0" encoding="utf-8"?>
<sst xmlns="http://schemas.openxmlformats.org/spreadsheetml/2006/main" count="157" uniqueCount="129">
  <si>
    <t>01.01.011</t>
  </si>
  <si>
    <t>Sviluppo sostenibile e tutela del territorio e dell'ambiente</t>
  </si>
  <si>
    <t>Organi istituzionali</t>
  </si>
  <si>
    <t>Aree protette, parchi naturali, protezione naturalistica e forestazione</t>
  </si>
  <si>
    <t>Segreteria generale</t>
  </si>
  <si>
    <t xml:space="preserve">Gestione economica, finanziaria,  programmazione e provveditorato </t>
  </si>
  <si>
    <t>Servizi istituzionali, generali e di gestione</t>
  </si>
  <si>
    <t>Altri servizi generali</t>
  </si>
  <si>
    <t>01.11.013</t>
  </si>
  <si>
    <t>Compensi indennità e rimborsi agli organi di amministrazione dell'Ente</t>
  </si>
  <si>
    <t>Competenze fisse  al personale a tempo indeterminato</t>
  </si>
  <si>
    <t>Competenze ed indennità accessorie per il personale a tempo indeterminato</t>
  </si>
  <si>
    <t>Contributi obbligatori  per il personale a tempo indeterminato</t>
  </si>
  <si>
    <t>Formazione del personale</t>
  </si>
  <si>
    <t>Buoni pasto</t>
  </si>
  <si>
    <t xml:space="preserve">Trattamento di missione e rimborsi spese viaggi </t>
  </si>
  <si>
    <t xml:space="preserve">Altri oneri per il personale </t>
  </si>
  <si>
    <t xml:space="preserve">Carta, cancelleria e stampati  </t>
  </si>
  <si>
    <t>Equipaggiamento e vestiario</t>
  </si>
  <si>
    <t xml:space="preserve">Combustibili, carburanti e lubrificanti  </t>
  </si>
  <si>
    <t>Pubblicazioni, giornali e riviste</t>
  </si>
  <si>
    <t>Materiali e strumenti per manutenzione</t>
  </si>
  <si>
    <t>Altri materiali di consumo</t>
  </si>
  <si>
    <t xml:space="preserve">Studi, consulenze e indagini </t>
  </si>
  <si>
    <t>Collaborazioni, coordinate e continuative (Co.co.co)</t>
  </si>
  <si>
    <t xml:space="preserve">Compensi per organismi, commissioni e comitati  </t>
  </si>
  <si>
    <t xml:space="preserve">Spese postali </t>
  </si>
  <si>
    <t>Assicurazioni</t>
  </si>
  <si>
    <t xml:space="preserve">Assistenza informatica e manutenzione software </t>
  </si>
  <si>
    <t>Utenze telefoniche</t>
  </si>
  <si>
    <t>Energia elettrica, gas, riscaldamento ed acqua</t>
  </si>
  <si>
    <t xml:space="preserve">Manutenzione ordinaria e riparazioni di immobili  </t>
  </si>
  <si>
    <t>Manutenzione ordinaria e riparazioni di automezzi</t>
  </si>
  <si>
    <t xml:space="preserve">Altre spese di manutenzione ordinaria e riparazioni </t>
  </si>
  <si>
    <t>Servizi ausiliari, traslochi e facchinaggio</t>
  </si>
  <si>
    <t xml:space="preserve">Locazioni </t>
  </si>
  <si>
    <t>Noleggi di automezzi e spese accessorie</t>
  </si>
  <si>
    <t xml:space="preserve">Licenze software </t>
  </si>
  <si>
    <t xml:space="preserve">Altre spese per servizi </t>
  </si>
  <si>
    <t>Trasferimenti correnti ad Istituzioni sociali private</t>
  </si>
  <si>
    <t>Commissioni bancarie ed intermediazioni</t>
  </si>
  <si>
    <t>IRAP</t>
  </si>
  <si>
    <t>Altre imposte, tasse e tributi</t>
  </si>
  <si>
    <t>MISSIONI</t>
  </si>
  <si>
    <t>COFOG</t>
  </si>
  <si>
    <t>Oneri straordinari</t>
  </si>
  <si>
    <t xml:space="preserve">DEFINIZIONI </t>
  </si>
  <si>
    <t>TITOLO 1 - SPESE CORRENTI</t>
  </si>
  <si>
    <t>Uscite per gli organi dell'ente</t>
  </si>
  <si>
    <t>Spesa per compensi, indennità e rimborso spese , nonché gli eventuali oneri riflessi,   in favore del Presidente dell'ente (o del Commissario), ai componenti del Consiglio di Amministrazioni o del Consiglio direttivo e della Giunta esecutiva.</t>
  </si>
  <si>
    <t>Oneri per il personale in attività di servizio</t>
  </si>
  <si>
    <t>Competenze, al lordo delle ritenute a carico del dipendente, corrisposte  in modo fisso e continuativo per stipendio, IIS, 13° mensilità, assegni familiari  e per altre indennità al personale a tempo indeterminato.</t>
  </si>
  <si>
    <t>Compensi, al lordo delle ritenute a carico del dipendente,  corrisposti in maniera  non fissa e continuativa e che non riguardano lo stipendio , al personale assunto a tempo indeterminato.  Comprende lo straordinario.</t>
  </si>
  <si>
    <t>Compensi, al lordo delle ritenute a carico del dipendente, corrisposti al personale con contratto a tempo determinato per stipendio, IIS, 13° mensilità assegni familiari e per altre indennità (indennità di posizione) in modo fisso e continuativo  Tale voce di spesa riguarda anche il personale disciplinato dall'art. 19, comma 6 del d. lgs. N. 165/2001 e successive modificazioni.</t>
  </si>
  <si>
    <t xml:space="preserve">Compensi,  al lordo delle ritenute a carico del dipendente, corrisposti in maniera  non fissa al personale al cui contratto è apposto un termine. </t>
  </si>
  <si>
    <t>Altri contributi</t>
  </si>
  <si>
    <t>Spesa, comprensiva degli oneri riflessi, sostenuta per l'acquisto di prestazioni, fornite da terzi e finalizzate all'acquisizione di interventi formativi e di addestramento per il personale, nonchè onorari ai docenti, anche se l'incarico di docenza è stato conferito al proprio personale.  Comprende anche la spesa  per la partecipazione di dipendenti a corsi di formazione e convegni (ad es. tasse di iscrizione).  Non comprende il trattamento di missione che va imputato al codice 1215.</t>
  </si>
  <si>
    <t>Spesa sostenuta per il contributo monetario o per l’acquisto di buoni forniti ai dipendenti a titolo di indennità pasto.</t>
  </si>
  <si>
    <t xml:space="preserve">Spesa derivante dall'espletamento dell'attività di servizio al di fuori della sede di lavoro del personale (a tempo indeterminato, determinato, altro personale, ad eccezione di quella svolta dagli organi istituzionali per la quale sono previsti i codici da 1101 a 1199). </t>
  </si>
  <si>
    <t>Spese relative al personale, non comprese nelle voci precedenti. Comprende la spesa sostenuta in attuazione della legge 626.</t>
  </si>
  <si>
    <t>USCITE PER L' ACQUISTO BENI DI CONSUMO E DI SERVIZI</t>
  </si>
  <si>
    <t>Spesa relativa all'acquisto di carta, di materiale di "facile consumo" e l'acquisto della modulistica interna ed esterna per le attività dell'ente.</t>
  </si>
  <si>
    <t>Spesa per l'acquisto dei beni che costituiscono equipaggiamenti per persone e animali, necessari allo svolgimento di specifiche attività, ovvero oneri sostenuti per l'abbigliamento in dotazione al personale per lo svolgimento della propria attività.</t>
  </si>
  <si>
    <t xml:space="preserve">Spesa per l'acquisto del materiale utilizzato per il funzionamento di impianti di riscaldamento o utilizzato per il funzionamento di mezzi di trasporto. </t>
  </si>
  <si>
    <t>Spesa per l'acquisto di pubblicazioni editoriali periodiche di settore e di pubblicazioni editoriali periodiche di carattere generale e di larga diffusione, anche on-line, destinate alla distribuzione ai dipendenti quali strumenti del proprio lavoro, purché non costituenti raccolte e dotazioni di uffici.</t>
  </si>
  <si>
    <t>Acquisto di materiali di facile consumo e piccole attrezzature utilizzati per la conservazione del patrimonio immobiliare.</t>
  </si>
  <si>
    <t>Spesa per l'acquisto di materiali di consumo non ricompresi nelle voci precedenti.</t>
  </si>
  <si>
    <t xml:space="preserve">Spesa relativa alle prestazioni fornite da terzi finalizzate a svolgere un'attività a supporto dei compiti assegnati istituzionalmente all'Ente, e relativi oneri riflessi. </t>
  </si>
  <si>
    <t>Spesa  sostenuta per i contratti di collaborazione coordinata e continuativa, al lordo delle ritenute a carico del dipendente e degli oneri riflessi a carico dell'ente. I contratti di collaborazione coordinata e continuativa sono stipulati per lo svolgimento di funzioni per le quali non sono presenti nell’ente corrispondenti professionalità .</t>
  </si>
  <si>
    <t>Compensi dovuti ai componenti di organismi,  commissioni e comitati istituiti presso l'ente,  compreso il trattamento di missione per gli estranei all'Ente provenienti da altra sede e gli oneri riflessi. Comprende, ad esempio,  le Commissioni di concorso.</t>
  </si>
  <si>
    <t>Spesa connessa all'invio di missive, telegrammi, raccomandate, ecc. addebitabili all'Amministrazione emittente.</t>
  </si>
  <si>
    <t>Spesa derivante dalla stipula di contratti di assicurazione, obbligatoria o facoltativa, per persone, animali e cose (ad esempio: responsabilità civile o furti).</t>
  </si>
  <si>
    <t>Spesa per l'assistenza informatica e l’acquisto degli interventi di manutenzione migliorativa, adeguativa e correttiva che non incrementano il valore del software di proprietà, distinto in software applicativo e software di base.</t>
  </si>
  <si>
    <t>Spesa per le utenze telefoniche.</t>
  </si>
  <si>
    <t>Spesa per l'utilizzo di forniture di  acqua, gas,  elettricità, ecc.</t>
  </si>
  <si>
    <t>Altre Utenze e canoni</t>
  </si>
  <si>
    <t>Spesa per l'abbonamento a banche dati, canoni radiotelevisivi e categorie di servizi non ricompresi nelle voci precedenti.</t>
  </si>
  <si>
    <t>Spesa per l'acquisto dei servizi finalizzati al mantenimento in efficienza e buono stato di immobili e degli impianti tecnologici al servizio degli stessi.</t>
  </si>
  <si>
    <t>Spesa per l'acquisto dei servizi finalizzati al mantenimento in efficienza e buono stato di automezzi.</t>
  </si>
  <si>
    <t xml:space="preserve">Spesa per l'acquisto dei servizi finalizzati al mantenimento in efficienza e buono stato di beni non ricompresi nelle voci precedenti.  </t>
  </si>
  <si>
    <t>Spesa per l’acquisto dei servizi di trasporto, trasloco e facchinaggio, relativo a beni e persone svolti nell’ambito lavorativo. Per servizi ausiliari si intendono quelli sostenuti per la gestione delle strutture, quale ad esempio il servizio di vigilanza e di pulizia.</t>
  </si>
  <si>
    <t>Spesa derivante da contratti stipulati con terzi per locazioni.</t>
  </si>
  <si>
    <t>Spesa derivante da contratti stipulati con terzi per il noleggio di autovetture.</t>
  </si>
  <si>
    <t>Spese per l'acquisto  delle licenze annuali per l'utilizzo del software.</t>
  </si>
  <si>
    <t>Spesa per l'acquisto da terzi,  dei servizi non considerati nelle  voci  precedenti (con l'esclusione dell'acquisto di servizi di pulizia,  di trasloco e facchinaggio, servizi ausiliari, per i quali sono previste apposite voci tra le manutenzioni e la gestione delle strutture).  Sono comprese, ad esempio le spese per acquisto servizi bibliotecari da cooperative, per gare ed avvisi su giornali.</t>
  </si>
  <si>
    <t>TRASFERIMENTI  CORRENTI</t>
  </si>
  <si>
    <t>Erogazione di risorse  non destinate al finanziamento di spese di investimento, in favore dei soggetti indicati alle singole voci, in assenza di controprestazione da parte dell'Ente. Comprende la spesa per iscrizioni e quote ad associazioni varie, e la spesa per indennizzi danni recati dalla fauna selvatica, per mancati tagli e pascoli.</t>
  </si>
  <si>
    <t>Trasferimenti  ad altre  Amministrazioni pubbliche</t>
  </si>
  <si>
    <t>vedi sopra</t>
  </si>
  <si>
    <t xml:space="preserve">Trasferimenti correnti a Comuni </t>
  </si>
  <si>
    <t xml:space="preserve">vedi sopra </t>
  </si>
  <si>
    <t xml:space="preserve">Trasferimenti correnti ad Enti Parco </t>
  </si>
  <si>
    <t>Trasferimenti correnti ad altre Pubbliche Amministrazioni locali</t>
  </si>
  <si>
    <t>Vedi sopra.  N.B.  L'elenco delle Amministrazioni Pubbliche è definito dall'ISTAT secondo i criteri di contabilità nazionale, ai fini dell'elaborazione dei conti pubblici .  L'elenco delle Amministrazioni pubbliche è pubblicato sulla GU n. 174 del 28 luglio 2006 e sui successivi aggiornamenti (al riguardo è possibile chiedere chiarimenti a lista.amministrazionipubbliche@istat.it)..</t>
  </si>
  <si>
    <t>Altri Trasferimenti correnti</t>
  </si>
  <si>
    <t>Vedi sopra</t>
  </si>
  <si>
    <t>Trasferimenti correnti ad Imprese pubbliche</t>
  </si>
  <si>
    <t>Vedi sopra. N.B. Il settore delle imprese pubbliche comprende le imprese soggette al controllo di amministrazioni pubbliche.</t>
  </si>
  <si>
    <t>Trasferimenti correnti ad Imprese private</t>
  </si>
  <si>
    <t>Vedi sopra. N.B. Le istituzioni sociali private sono organismi privati, senza scopo di lucro, dotati di personalità giuridica, che producono  beni e servizi non destinabili alla vendita.</t>
  </si>
  <si>
    <t>ONERI FINANZIARI</t>
  </si>
  <si>
    <t>Altri oneri finanziari</t>
  </si>
  <si>
    <t>Spesa per commissioni bancarie e postali, e intermediazioni diverse da quelle considerate nelle voci precedenti.</t>
  </si>
  <si>
    <t>ONERI TRIBUTARI</t>
  </si>
  <si>
    <t>Imposte e tasse</t>
  </si>
  <si>
    <t>Spesa per l'imposizione regionale sulle attività produttive.</t>
  </si>
  <si>
    <t>Spesa di tributi diversi dai precedenti.</t>
  </si>
  <si>
    <t>Uscite non classificabili con altre voci</t>
  </si>
  <si>
    <t>Spese aventi il carattere della straordinarietà, non considerate nelle voci precedenti.</t>
  </si>
  <si>
    <t>Altre spese correnti, non classificabili nelle altre voci.</t>
  </si>
  <si>
    <t>01.03.013</t>
  </si>
  <si>
    <t>01.02.012</t>
  </si>
  <si>
    <t>09.05.054</t>
  </si>
  <si>
    <t>DESCRIZIONE CODIFICA SIOPE</t>
  </si>
  <si>
    <t>TOTALE  SPESE</t>
  </si>
  <si>
    <r>
      <t>FUNZIONAMENTO</t>
    </r>
    <r>
      <rPr>
        <sz val="8"/>
        <rFont val="Arial"/>
        <family val="2"/>
      </rPr>
      <t xml:space="preserve"> </t>
    </r>
  </si>
  <si>
    <r>
      <t>Contributi previdenziali, assicurativi e sociali, a carico dell'Ente, versati agli Enti assicuratori relativi al personale a tempo indeterminato</t>
    </r>
    <r>
      <rPr>
        <strike/>
        <sz val="8"/>
        <rFont val="Arial"/>
        <family val="2"/>
      </rPr>
      <t>, anche ai fini del TFR</t>
    </r>
    <r>
      <rPr>
        <sz val="8"/>
        <rFont val="Arial"/>
        <family val="2"/>
      </rPr>
      <t>.</t>
    </r>
  </si>
  <si>
    <r>
      <t>Contributi previdenziali, assicurativi e sociali, a carico dell'Ente, versati agli Enti assicuratori relativi al personale a tempo determinato</t>
    </r>
    <r>
      <rPr>
        <strike/>
        <sz val="8"/>
        <rFont val="Arial"/>
        <family val="2"/>
      </rPr>
      <t>,  anche ai fini del TFR</t>
    </r>
    <r>
      <rPr>
        <sz val="8"/>
        <rFont val="Arial"/>
        <family val="2"/>
      </rPr>
      <t>.</t>
    </r>
  </si>
  <si>
    <r>
      <t>Contributi erogati a fondi assistenziali o previdenziali versati in forma collettiva,</t>
    </r>
    <r>
      <rPr>
        <b/>
        <sz val="8"/>
        <color indexed="8"/>
        <rFont val="Arial"/>
        <family val="2"/>
      </rPr>
      <t xml:space="preserve"> anche ai fini del TFR</t>
    </r>
    <r>
      <rPr>
        <sz val="8"/>
        <color indexed="8"/>
        <rFont val="Arial"/>
        <family val="2"/>
      </rPr>
      <t>,  e non vincolati ai singoli dipendenti.</t>
    </r>
  </si>
  <si>
    <t>CODICE SIOPE</t>
  </si>
  <si>
    <t>PROGRAMMI                                                               D.Lgs. N.118 del 23.06.2011</t>
  </si>
  <si>
    <t>Prospetto di ripartizione della spesa per Missioni-Programmi-COFOG e SIOPE -allegato n.15  ai sensi dell'art.17, co. 3  D.Lgs. 118/2011</t>
  </si>
  <si>
    <r>
      <t>Altre spese correnti  non classificabili</t>
    </r>
    <r>
      <rPr>
        <i/>
        <sz val="8"/>
        <rFont val="Arial"/>
        <family val="2"/>
      </rPr>
      <t xml:space="preserve"> (include gli ammortamenti)</t>
    </r>
  </si>
  <si>
    <t>Uscite non classificabili con altre voci (include gli ammortamenti)</t>
  </si>
  <si>
    <t xml:space="preserve">Competenze fisse per il personale a tempo determinato </t>
  </si>
  <si>
    <t xml:space="preserve">Competenze accessorie al  personale a tempo determinato </t>
  </si>
  <si>
    <t xml:space="preserve">Contributi obbligatori per il personale a tempo determinato </t>
  </si>
  <si>
    <t xml:space="preserve"> </t>
  </si>
  <si>
    <t xml:space="preserve"> TOTALE SPESE                             BILANCIO                   ECONOMICO                                                DI PREVISIONE                                   2019</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</si>
</sst>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numFmt numFmtId="165" formatCode="&quot;€&quot;\ #,##0.00"/>
  </numFmts>
  <fonts count="55">
    <font>
      <sz val="11"/>
      <color theme="1"/>
      <name val="Calibri"/>
      <family val="2"/>
    </font>
    <font>
      <sz val="11"/>
      <color indexed="8"/>
      <name val="Calibri"/>
      <family val="2"/>
    </font>
    <font>
      <sz val="9"/>
      <name val="Arial"/>
      <family val="2"/>
    </font>
    <font>
      <b/>
      <sz val="9"/>
      <name val="Arial"/>
      <family val="2"/>
    </font>
    <font>
      <b/>
      <sz val="11"/>
      <name val="Arial"/>
      <family val="2"/>
    </font>
    <font>
      <b/>
      <sz val="8"/>
      <name val="Arial"/>
      <family val="2"/>
    </font>
    <font>
      <sz val="8"/>
      <name val="Arial"/>
      <family val="2"/>
    </font>
    <font>
      <strike/>
      <sz val="8"/>
      <name val="Arial"/>
      <family val="2"/>
    </font>
    <font>
      <sz val="8"/>
      <color indexed="8"/>
      <name val="Arial"/>
      <family val="2"/>
    </font>
    <font>
      <b/>
      <sz val="8"/>
      <color indexed="8"/>
      <name val="Arial"/>
      <family val="2"/>
    </font>
    <font>
      <b/>
      <i/>
      <sz val="11"/>
      <name val="Arial"/>
      <family val="2"/>
    </font>
    <font>
      <b/>
      <sz val="14"/>
      <name val="Arial"/>
      <family val="2"/>
    </font>
    <font>
      <b/>
      <i/>
      <sz val="9"/>
      <name val="Arial"/>
      <family val="2"/>
    </font>
    <font>
      <i/>
      <sz val="9"/>
      <name val="Arial"/>
      <family val="2"/>
    </font>
    <font>
      <i/>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8"/>
      <name val="Arial"/>
      <family val="2"/>
    </font>
    <font>
      <sz val="8"/>
      <color indexed="1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Arial"/>
      <family val="2"/>
    </font>
    <font>
      <sz val="8"/>
      <color rgb="FF00008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rgb="FF7FE5B0"/>
        <bgColor indexed="64"/>
      </patternFill>
    </fill>
    <fill>
      <patternFill patternType="solid">
        <fgColor rgb="FF6DE1A4"/>
        <bgColor indexed="64"/>
      </patternFill>
    </fill>
    <fill>
      <patternFill patternType="solid">
        <fgColor rgb="FF3FCDFF"/>
        <bgColor indexed="64"/>
      </patternFill>
    </fill>
    <fill>
      <patternFill patternType="solid">
        <fgColor theme="2" tint="-0.09994000196456909"/>
        <bgColor indexed="64"/>
      </patternFill>
    </fill>
    <fill>
      <patternFill patternType="solid">
        <fgColor rgb="FF83E5B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right style="double"/>
      <top/>
      <bottom/>
    </border>
    <border>
      <left style="double"/>
      <right style="double"/>
      <top/>
      <bottom/>
    </border>
    <border>
      <left style="double"/>
      <right>
        <color indexed="63"/>
      </right>
      <top style="double"/>
      <bottom style="double"/>
    </border>
    <border>
      <left>
        <color indexed="63"/>
      </left>
      <right style="double"/>
      <top style="double"/>
      <bottom style="double"/>
    </border>
    <border>
      <left style="double"/>
      <right style="double"/>
      <top style="double"/>
      <bottom style="thin"/>
    </border>
    <border>
      <left style="double"/>
      <right style="double"/>
      <top style="hair"/>
      <bottom style="hair"/>
    </border>
    <border>
      <left style="double"/>
      <right style="double"/>
      <top style="thin"/>
      <bottom style="thin"/>
    </border>
    <border>
      <left>
        <color indexed="63"/>
      </left>
      <right style="thin"/>
      <top style="thin"/>
      <bottom style="thin"/>
    </border>
    <border>
      <left style="double"/>
      <right>
        <color indexed="63"/>
      </right>
      <top/>
      <bottom/>
    </border>
    <border>
      <left style="double"/>
      <right style="double"/>
      <top style="double"/>
      <bottom/>
    </border>
    <border>
      <left>
        <color indexed="63"/>
      </left>
      <right>
        <color indexed="63"/>
      </right>
      <top style="double"/>
      <bottom style="double"/>
    </border>
    <border>
      <left style="double"/>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Font="1" applyAlignment="1">
      <alignment/>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xf>
    <xf numFmtId="0" fontId="3" fillId="0" borderId="11" xfId="0" applyFont="1" applyFill="1" applyBorder="1" applyAlignment="1">
      <alignment horizontal="center" vertical="center" wrapText="1"/>
    </xf>
    <xf numFmtId="0" fontId="53" fillId="0" borderId="0" xfId="0" applyFont="1" applyFill="1" applyAlignment="1">
      <alignment/>
    </xf>
    <xf numFmtId="0" fontId="2" fillId="0" borderId="12" xfId="0" applyFont="1" applyFill="1" applyBorder="1" applyAlignment="1">
      <alignment vertical="center" wrapText="1"/>
    </xf>
    <xf numFmtId="0" fontId="2" fillId="0" borderId="0" xfId="0" applyFont="1" applyFill="1" applyAlignment="1">
      <alignment vertical="center"/>
    </xf>
    <xf numFmtId="0" fontId="3" fillId="0" borderId="0" xfId="0" applyFont="1" applyFill="1" applyAlignment="1">
      <alignment horizontal="center" vertical="top"/>
    </xf>
    <xf numFmtId="0" fontId="2" fillId="0" borderId="0" xfId="0" applyFont="1" applyFill="1" applyAlignment="1">
      <alignment/>
    </xf>
    <xf numFmtId="0" fontId="2" fillId="0" borderId="0" xfId="0" applyFont="1" applyFill="1" applyBorder="1" applyAlignment="1">
      <alignment wrapText="1"/>
    </xf>
    <xf numFmtId="0" fontId="53" fillId="0" borderId="0" xfId="0" applyFont="1" applyAlignment="1">
      <alignment/>
    </xf>
    <xf numFmtId="164" fontId="3" fillId="0" borderId="13" xfId="0" applyNumberFormat="1" applyFont="1" applyFill="1" applyBorder="1" applyAlignment="1" quotePrefix="1">
      <alignment horizontal="center" vertical="top"/>
    </xf>
    <xf numFmtId="0" fontId="4" fillId="0" borderId="14" xfId="0"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top"/>
    </xf>
    <xf numFmtId="0" fontId="5" fillId="0" borderId="10" xfId="0" applyFont="1" applyFill="1" applyBorder="1" applyAlignment="1">
      <alignment horizontal="left" vertical="top" wrapText="1"/>
    </xf>
    <xf numFmtId="0" fontId="6" fillId="0" borderId="12"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left" vertical="top" wrapText="1"/>
    </xf>
    <xf numFmtId="0" fontId="5" fillId="0" borderId="12" xfId="0" applyFont="1" applyFill="1" applyBorder="1" applyAlignment="1">
      <alignment horizontal="left" vertical="top" wrapText="1"/>
    </xf>
    <xf numFmtId="165" fontId="5" fillId="0" borderId="10" xfId="0" applyNumberFormat="1" applyFont="1" applyFill="1" applyBorder="1" applyAlignment="1">
      <alignment horizontal="center" vertical="center" wrapText="1"/>
    </xf>
    <xf numFmtId="0" fontId="6" fillId="0" borderId="12" xfId="0" applyFont="1" applyFill="1" applyBorder="1" applyAlignment="1">
      <alignment horizontal="left" vertical="top" wrapText="1"/>
    </xf>
    <xf numFmtId="164" fontId="6" fillId="0" borderId="16" xfId="0" applyNumberFormat="1" applyFont="1" applyFill="1" applyBorder="1" applyAlignment="1" quotePrefix="1">
      <alignment horizontal="left" vertical="top" wrapText="1"/>
    </xf>
    <xf numFmtId="164" fontId="5" fillId="0" borderId="12" xfId="0" applyNumberFormat="1" applyFont="1" applyFill="1" applyBorder="1" applyAlignment="1">
      <alignment horizontal="left" vertical="top" wrapText="1"/>
    </xf>
    <xf numFmtId="164" fontId="5" fillId="0" borderId="12" xfId="0" applyNumberFormat="1" applyFont="1" applyFill="1" applyBorder="1" applyAlignment="1" quotePrefix="1">
      <alignment horizontal="center" vertical="top"/>
    </xf>
    <xf numFmtId="164" fontId="6" fillId="0" borderId="12" xfId="0" applyNumberFormat="1" applyFont="1" applyFill="1" applyBorder="1" applyAlignment="1">
      <alignment horizontal="left" vertical="top" wrapText="1"/>
    </xf>
    <xf numFmtId="164" fontId="6" fillId="0" borderId="12" xfId="0" applyNumberFormat="1" applyFont="1" applyFill="1" applyBorder="1" applyAlignment="1">
      <alignment vertical="top" wrapText="1"/>
    </xf>
    <xf numFmtId="0" fontId="6" fillId="0" borderId="12" xfId="0" applyFont="1" applyFill="1" applyBorder="1" applyAlignment="1">
      <alignment vertical="top" wrapText="1"/>
    </xf>
    <xf numFmtId="0" fontId="6" fillId="0" borderId="12" xfId="0" applyNumberFormat="1" applyFont="1" applyFill="1" applyBorder="1" applyAlignment="1">
      <alignment vertical="center" wrapText="1"/>
    </xf>
    <xf numFmtId="164" fontId="6" fillId="33" borderId="12" xfId="0" applyNumberFormat="1" applyFont="1" applyFill="1" applyBorder="1" applyAlignment="1">
      <alignment vertical="top" wrapText="1"/>
    </xf>
    <xf numFmtId="164" fontId="8" fillId="33" borderId="12" xfId="0" applyNumberFormat="1" applyFont="1" applyFill="1" applyBorder="1" applyAlignment="1">
      <alignment vertical="top" wrapText="1"/>
    </xf>
    <xf numFmtId="0" fontId="5" fillId="0" borderId="17" xfId="0" applyFont="1" applyFill="1" applyBorder="1" applyAlignment="1">
      <alignment horizontal="left" vertical="top" wrapText="1"/>
    </xf>
    <xf numFmtId="164" fontId="6" fillId="0" borderId="16" xfId="0" applyNumberFormat="1" applyFont="1" applyFill="1" applyBorder="1" applyAlignment="1">
      <alignment vertical="top" wrapText="1"/>
    </xf>
    <xf numFmtId="0" fontId="6" fillId="0" borderId="11" xfId="0" applyFont="1" applyFill="1" applyBorder="1" applyAlignment="1">
      <alignment vertical="top" wrapText="1"/>
    </xf>
    <xf numFmtId="164" fontId="6" fillId="0" borderId="12" xfId="0" applyNumberFormat="1" applyFont="1" applyFill="1" applyBorder="1" applyAlignment="1" quotePrefix="1">
      <alignment horizontal="left" vertical="top" wrapText="1"/>
    </xf>
    <xf numFmtId="49" fontId="6" fillId="0" borderId="12" xfId="0" applyNumberFormat="1" applyFont="1" applyFill="1" applyBorder="1" applyAlignment="1">
      <alignment vertical="top" wrapText="1"/>
    </xf>
    <xf numFmtId="0" fontId="5" fillId="0" borderId="12" xfId="0" applyFont="1" applyFill="1" applyBorder="1" applyAlignment="1" quotePrefix="1">
      <alignment horizontal="center" vertical="top"/>
    </xf>
    <xf numFmtId="0" fontId="5" fillId="0" borderId="17" xfId="0" applyFont="1" applyFill="1" applyBorder="1" applyAlignment="1">
      <alignment vertical="top" wrapText="1"/>
    </xf>
    <xf numFmtId="164" fontId="6" fillId="0" borderId="18" xfId="0" applyNumberFormat="1" applyFont="1" applyFill="1" applyBorder="1" applyAlignment="1">
      <alignment vertical="top" wrapText="1"/>
    </xf>
    <xf numFmtId="0" fontId="5" fillId="0" borderId="12" xfId="0" applyFont="1" applyFill="1" applyBorder="1" applyAlignment="1">
      <alignment vertical="top" wrapText="1"/>
    </xf>
    <xf numFmtId="0" fontId="5" fillId="0" borderId="12" xfId="0" applyFont="1" applyFill="1" applyBorder="1" applyAlignment="1">
      <alignment horizontal="center" vertical="top"/>
    </xf>
    <xf numFmtId="0" fontId="5" fillId="0" borderId="12" xfId="0" applyFont="1" applyFill="1" applyBorder="1" applyAlignment="1">
      <alignment horizontal="center" vertical="top" wrapText="1"/>
    </xf>
    <xf numFmtId="0" fontId="7" fillId="0" borderId="1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left" vertical="top" wrapText="1"/>
    </xf>
    <xf numFmtId="0" fontId="54" fillId="0" borderId="12" xfId="0" applyFont="1" applyBorder="1" applyAlignment="1">
      <alignment horizontal="center"/>
    </xf>
    <xf numFmtId="0" fontId="6" fillId="0" borderId="10" xfId="0" applyFont="1" applyFill="1" applyBorder="1" applyAlignment="1">
      <alignment horizontal="center" vertical="center" wrapText="1"/>
    </xf>
    <xf numFmtId="0" fontId="11" fillId="0" borderId="0" xfId="0" applyFont="1" applyFill="1" applyAlignment="1">
      <alignment vertical="top" wrapText="1"/>
    </xf>
    <xf numFmtId="0" fontId="11" fillId="0" borderId="0" xfId="0" applyFont="1" applyFill="1" applyBorder="1" applyAlignment="1">
      <alignment wrapText="1"/>
    </xf>
    <xf numFmtId="165" fontId="2" fillId="0" borderId="0" xfId="0" applyNumberFormat="1" applyFont="1" applyFill="1" applyAlignment="1">
      <alignment vertical="center"/>
    </xf>
    <xf numFmtId="0" fontId="12" fillId="0" borderId="0" xfId="0" applyFont="1" applyFill="1" applyAlignment="1">
      <alignment vertical="top" wrapText="1"/>
    </xf>
    <xf numFmtId="165" fontId="2" fillId="0" borderId="0" xfId="0" applyNumberFormat="1" applyFont="1" applyFill="1" applyBorder="1" applyAlignment="1">
      <alignment horizontal="center" vertical="top" wrapText="1"/>
    </xf>
    <xf numFmtId="0" fontId="5"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5" fillId="0" borderId="13" xfId="0" applyNumberFormat="1" applyFont="1" applyFill="1" applyBorder="1" applyAlignment="1" quotePrefix="1">
      <alignment horizontal="center" vertical="top"/>
    </xf>
    <xf numFmtId="0" fontId="5" fillId="0" borderId="19" xfId="0" applyFont="1" applyFill="1" applyBorder="1" applyAlignment="1">
      <alignment horizontal="center" vertical="top" wrapText="1"/>
    </xf>
    <xf numFmtId="0" fontId="6" fillId="0" borderId="11" xfId="0" applyFont="1" applyFill="1" applyBorder="1" applyAlignment="1">
      <alignment horizontal="center" vertical="center" wrapText="1"/>
    </xf>
    <xf numFmtId="164" fontId="5" fillId="34" borderId="10" xfId="0" applyNumberFormat="1" applyFont="1" applyFill="1" applyBorder="1" applyAlignment="1">
      <alignment horizontal="center" vertical="center" wrapText="1"/>
    </xf>
    <xf numFmtId="164" fontId="3" fillId="35" borderId="10" xfId="0" applyNumberFormat="1" applyFont="1" applyFill="1" applyBorder="1" applyAlignment="1">
      <alignment horizontal="center" vertical="center" wrapText="1"/>
    </xf>
    <xf numFmtId="164" fontId="5" fillId="36" borderId="10" xfId="0" applyNumberFormat="1" applyFont="1" applyFill="1" applyBorder="1" applyAlignment="1">
      <alignment horizontal="center" vertical="center" wrapText="1"/>
    </xf>
    <xf numFmtId="0" fontId="3" fillId="36" borderId="20" xfId="0" applyFont="1" applyFill="1" applyBorder="1" applyAlignment="1">
      <alignment horizontal="center" vertical="center" wrapText="1"/>
    </xf>
    <xf numFmtId="164" fontId="5" fillId="0" borderId="17" xfId="0" applyNumberFormat="1" applyFont="1" applyFill="1" applyBorder="1" applyAlignment="1">
      <alignment horizontal="left" vertical="top" wrapText="1"/>
    </xf>
    <xf numFmtId="0" fontId="5" fillId="37" borderId="10" xfId="0" applyFont="1" applyFill="1" applyBorder="1" applyAlignment="1">
      <alignment horizontal="left" vertical="top" wrapText="1"/>
    </xf>
    <xf numFmtId="44" fontId="2" fillId="0" borderId="0" xfId="0" applyNumberFormat="1" applyFont="1" applyFill="1" applyAlignment="1">
      <alignment vertical="center"/>
    </xf>
    <xf numFmtId="165" fontId="2" fillId="0" borderId="0" xfId="0" applyNumberFormat="1" applyFont="1" applyFill="1" applyBorder="1" applyAlignment="1">
      <alignment horizontal="center" vertical="top" wrapText="1"/>
    </xf>
    <xf numFmtId="165" fontId="2" fillId="0" borderId="0" xfId="0" applyNumberFormat="1" applyFont="1" applyFill="1" applyBorder="1" applyAlignment="1">
      <alignment horizontal="left" vertical="top" wrapText="1"/>
    </xf>
    <xf numFmtId="0" fontId="10" fillId="0" borderId="0" xfId="0" applyFont="1" applyFill="1" applyBorder="1" applyAlignment="1">
      <alignment horizontal="left" wrapText="1"/>
    </xf>
    <xf numFmtId="164" fontId="3" fillId="35" borderId="13" xfId="0" applyNumberFormat="1" applyFont="1" applyFill="1" applyBorder="1" applyAlignment="1">
      <alignment horizontal="center" vertical="center" wrapText="1"/>
    </xf>
    <xf numFmtId="164" fontId="3" fillId="35" borderId="21" xfId="0" applyNumberFormat="1" applyFont="1" applyFill="1" applyBorder="1" applyAlignment="1">
      <alignment horizontal="center" vertical="center" wrapText="1"/>
    </xf>
    <xf numFmtId="164" fontId="3" fillId="35" borderId="14"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3" fillId="0" borderId="0" xfId="0" applyFont="1" applyFill="1" applyBorder="1" applyAlignment="1">
      <alignment horizontal="left" wrapText="1"/>
    </xf>
    <xf numFmtId="9" fontId="2" fillId="0" borderId="0" xfId="0" applyNumberFormat="1" applyFont="1" applyFill="1" applyBorder="1" applyAlignment="1">
      <alignment horizontal="left"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164" fontId="5" fillId="38" borderId="13" xfId="0" applyNumberFormat="1" applyFont="1" applyFill="1" applyBorder="1" applyAlignment="1">
      <alignment horizontal="center" vertical="center" wrapText="1"/>
    </xf>
    <xf numFmtId="164" fontId="5" fillId="38" borderId="21" xfId="0" applyNumberFormat="1" applyFont="1" applyFill="1" applyBorder="1" applyAlignment="1">
      <alignment horizontal="center" vertical="center" wrapText="1"/>
    </xf>
    <xf numFmtId="164" fontId="5" fillId="38" borderId="14" xfId="0" applyNumberFormat="1"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247650</xdr:colOff>
      <xdr:row>6</xdr:row>
      <xdr:rowOff>104775</xdr:rowOff>
    </xdr:to>
    <xdr:pic>
      <xdr:nvPicPr>
        <xdr:cNvPr id="1" name="Immagine 2"/>
        <xdr:cNvPicPr preferRelativeResize="1">
          <a:picLocks noChangeAspect="1"/>
        </xdr:cNvPicPr>
      </xdr:nvPicPr>
      <xdr:blipFill>
        <a:blip r:embed="rId1"/>
        <a:stretch>
          <a:fillRect/>
        </a:stretch>
      </xdr:blipFill>
      <xdr:spPr>
        <a:xfrm>
          <a:off x="0" y="0"/>
          <a:ext cx="290512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247650</xdr:colOff>
      <xdr:row>6</xdr:row>
      <xdr:rowOff>104775</xdr:rowOff>
    </xdr:to>
    <xdr:pic>
      <xdr:nvPicPr>
        <xdr:cNvPr id="1" name="Immagine 2"/>
        <xdr:cNvPicPr preferRelativeResize="1">
          <a:picLocks noChangeAspect="1"/>
        </xdr:cNvPicPr>
      </xdr:nvPicPr>
      <xdr:blipFill>
        <a:blip r:embed="rId1"/>
        <a:stretch>
          <a:fillRect/>
        </a:stretch>
      </xdr:blipFill>
      <xdr:spPr>
        <a:xfrm>
          <a:off x="0" y="0"/>
          <a:ext cx="29051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2018%20Ente%20Parco%20Mag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lanco previsione 2018"/>
    </sheetNames>
    <sheetDataSet>
      <sheetData sheetId="0">
        <row r="139">
          <cell r="D139">
            <v>500</v>
          </cell>
        </row>
        <row r="140">
          <cell r="D140">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9:V82"/>
  <sheetViews>
    <sheetView tabSelected="1" zoomScalePageLayoutView="0" workbookViewId="0" topLeftCell="A50">
      <selection activeCell="L67" sqref="L67"/>
    </sheetView>
  </sheetViews>
  <sheetFormatPr defaultColWidth="9.140625" defaultRowHeight="15"/>
  <cols>
    <col min="1" max="1" width="6.421875" style="10" customWidth="1"/>
    <col min="2" max="2" width="33.421875" style="1" customWidth="1"/>
    <col min="3" max="3" width="20.8515625" style="12" hidden="1" customWidth="1"/>
    <col min="4" max="4" width="11.00390625" style="12" customWidth="1"/>
    <col min="5" max="5" width="10.28125" style="11" customWidth="1"/>
    <col min="6" max="6" width="12.28125" style="13" customWidth="1"/>
    <col min="7" max="7" width="10.28125" style="11" bestFit="1" customWidth="1"/>
    <col min="8" max="8" width="13.8515625" style="11" customWidth="1"/>
    <col min="9" max="9" width="15.28125" style="11" customWidth="1"/>
    <col min="10" max="11" width="11.28125" style="11" bestFit="1" customWidth="1"/>
    <col min="12" max="12" width="12.7109375" style="11" bestFit="1" customWidth="1"/>
    <col min="13" max="13" width="11.421875" style="11" bestFit="1" customWidth="1"/>
    <col min="14" max="14" width="10.421875" style="11" bestFit="1" customWidth="1"/>
    <col min="15" max="16" width="9.140625" style="11" customWidth="1"/>
    <col min="17" max="17" width="11.28125" style="11" bestFit="1" customWidth="1"/>
    <col min="18" max="18" width="11.421875" style="11" bestFit="1" customWidth="1"/>
    <col min="19" max="19" width="9.28125" style="11" bestFit="1" customWidth="1"/>
    <col min="20" max="21" width="9.140625" style="11" customWidth="1"/>
    <col min="22" max="22" width="12.8515625" style="11" customWidth="1"/>
    <col min="23" max="16384" width="9.140625" style="11" customWidth="1"/>
  </cols>
  <sheetData>
    <row r="1" ht="12"/>
    <row r="2" ht="12"/>
    <row r="3" ht="12"/>
    <row r="4" ht="12"/>
    <row r="5" ht="12"/>
    <row r="6" ht="12"/>
    <row r="7" ht="12"/>
    <row r="9" spans="1:9" ht="28.5" customHeight="1">
      <c r="A9" s="69" t="s">
        <v>121</v>
      </c>
      <c r="B9" s="69"/>
      <c r="C9" s="69"/>
      <c r="D9" s="69"/>
      <c r="E9" s="69"/>
      <c r="F9" s="69"/>
      <c r="G9" s="69"/>
      <c r="H9" s="69"/>
      <c r="I9" s="69"/>
    </row>
    <row r="10" ht="12.75" thickBot="1"/>
    <row r="11" spans="1:9" s="5" customFormat="1" ht="66" customHeight="1" thickBot="1" thickTop="1">
      <c r="A11" s="73" t="s">
        <v>43</v>
      </c>
      <c r="B11" s="74"/>
      <c r="C11" s="2"/>
      <c r="D11" s="70" t="s">
        <v>6</v>
      </c>
      <c r="E11" s="71"/>
      <c r="F11" s="71"/>
      <c r="G11" s="72"/>
      <c r="H11" s="61" t="s">
        <v>1</v>
      </c>
      <c r="I11" s="61" t="s">
        <v>128</v>
      </c>
    </row>
    <row r="12" spans="1:9" s="3" customFormat="1" ht="60" customHeight="1" thickBot="1" thickTop="1">
      <c r="A12" s="73" t="s">
        <v>120</v>
      </c>
      <c r="B12" s="74"/>
      <c r="C12" s="2"/>
      <c r="D12" s="49" t="s">
        <v>2</v>
      </c>
      <c r="E12" s="49" t="s">
        <v>4</v>
      </c>
      <c r="F12" s="49" t="s">
        <v>5</v>
      </c>
      <c r="G12" s="49" t="s">
        <v>7</v>
      </c>
      <c r="H12" s="49" t="s">
        <v>3</v>
      </c>
      <c r="I12" s="75"/>
    </row>
    <row r="13" spans="1:9" s="5" customFormat="1" ht="26.25" customHeight="1" thickBot="1" thickTop="1">
      <c r="A13" s="73" t="s">
        <v>44</v>
      </c>
      <c r="B13" s="74"/>
      <c r="C13" s="2"/>
      <c r="D13" s="20" t="s">
        <v>0</v>
      </c>
      <c r="E13" s="20" t="s">
        <v>111</v>
      </c>
      <c r="F13" s="20" t="s">
        <v>110</v>
      </c>
      <c r="G13" s="20" t="s">
        <v>8</v>
      </c>
      <c r="H13" s="20" t="s">
        <v>112</v>
      </c>
      <c r="I13" s="76"/>
    </row>
    <row r="14" spans="1:9" s="7" customFormat="1" ht="30.75" customHeight="1" thickBot="1" thickTop="1">
      <c r="A14" s="62" t="s">
        <v>119</v>
      </c>
      <c r="B14" s="63" t="s">
        <v>113</v>
      </c>
      <c r="C14" s="6" t="s">
        <v>46</v>
      </c>
      <c r="D14" s="4"/>
      <c r="E14" s="4"/>
      <c r="F14" s="4"/>
      <c r="G14" s="4"/>
      <c r="H14" s="4"/>
      <c r="I14" s="4"/>
    </row>
    <row r="15" spans="1:9" s="9" customFormat="1" ht="19.5" customHeight="1" thickBot="1" thickTop="1">
      <c r="A15" s="17"/>
      <c r="B15" s="18" t="s">
        <v>47</v>
      </c>
      <c r="C15" s="19"/>
      <c r="D15" s="20"/>
      <c r="E15" s="20"/>
      <c r="F15" s="20"/>
      <c r="G15" s="20"/>
      <c r="H15" s="20"/>
      <c r="I15" s="20"/>
    </row>
    <row r="16" spans="1:9" s="9" customFormat="1" ht="18" customHeight="1" thickBot="1" thickTop="1">
      <c r="A16" s="17"/>
      <c r="B16" s="21" t="s">
        <v>115</v>
      </c>
      <c r="C16" s="19"/>
      <c r="D16" s="20"/>
      <c r="E16" s="20"/>
      <c r="F16" s="20"/>
      <c r="G16" s="20"/>
      <c r="H16" s="20"/>
      <c r="I16" s="20"/>
    </row>
    <row r="17" spans="1:9" s="9" customFormat="1" ht="19.5" customHeight="1" thickBot="1" thickTop="1">
      <c r="A17" s="17"/>
      <c r="B17" s="22" t="s">
        <v>48</v>
      </c>
      <c r="C17" s="19"/>
      <c r="D17" s="23"/>
      <c r="E17" s="23"/>
      <c r="F17" s="23"/>
      <c r="G17" s="23"/>
      <c r="H17" s="23"/>
      <c r="I17" s="23"/>
    </row>
    <row r="18" spans="1:9" s="9" customFormat="1" ht="25.5" customHeight="1" thickBot="1" thickTop="1">
      <c r="A18" s="17">
        <v>1101</v>
      </c>
      <c r="B18" s="24" t="s">
        <v>9</v>
      </c>
      <c r="C18" s="25" t="s">
        <v>49</v>
      </c>
      <c r="D18" s="23">
        <f>2500+500</f>
        <v>3000</v>
      </c>
      <c r="E18" s="23"/>
      <c r="F18" s="23"/>
      <c r="G18" s="23"/>
      <c r="H18" s="23"/>
      <c r="I18" s="23">
        <f>SUM(D18:H18)</f>
        <v>3000</v>
      </c>
    </row>
    <row r="19" spans="1:19" s="9" customFormat="1" ht="26.25" customHeight="1" thickBot="1" thickTop="1">
      <c r="A19" s="17"/>
      <c r="B19" s="26" t="s">
        <v>50</v>
      </c>
      <c r="C19" s="19"/>
      <c r="D19" s="23"/>
      <c r="E19" s="23"/>
      <c r="F19" s="23"/>
      <c r="G19" s="23"/>
      <c r="H19" s="23"/>
      <c r="I19" s="23"/>
      <c r="Q19" s="52"/>
      <c r="S19" s="52"/>
    </row>
    <row r="20" spans="1:17" s="9" customFormat="1" ht="25.5" customHeight="1" thickBot="1" thickTop="1">
      <c r="A20" s="27">
        <v>1201</v>
      </c>
      <c r="B20" s="28" t="s">
        <v>10</v>
      </c>
      <c r="C20" s="29" t="s">
        <v>51</v>
      </c>
      <c r="D20" s="23"/>
      <c r="E20" s="23">
        <v>23335</v>
      </c>
      <c r="F20" s="23">
        <v>25938</v>
      </c>
      <c r="G20" s="23"/>
      <c r="H20" s="23">
        <v>56401</v>
      </c>
      <c r="I20" s="23">
        <f aca="true" t="shared" si="0" ref="I20:I73">SUM(D20:H20)</f>
        <v>105674</v>
      </c>
      <c r="J20" s="52"/>
      <c r="L20" s="52"/>
      <c r="Q20" s="52"/>
    </row>
    <row r="21" spans="1:17" s="9" customFormat="1" ht="27.75" customHeight="1" thickBot="1" thickTop="1">
      <c r="A21" s="27">
        <v>1202</v>
      </c>
      <c r="B21" s="30" t="s">
        <v>11</v>
      </c>
      <c r="C21" s="19" t="s">
        <v>52</v>
      </c>
      <c r="D21" s="23"/>
      <c r="E21" s="23">
        <v>839</v>
      </c>
      <c r="F21" s="23">
        <f>7500+1875</f>
        <v>9375</v>
      </c>
      <c r="G21" s="23"/>
      <c r="H21" s="23">
        <v>13834</v>
      </c>
      <c r="I21" s="23">
        <f>SUM(E21+F21+H21)</f>
        <v>24048</v>
      </c>
      <c r="J21" s="52"/>
      <c r="K21" s="52"/>
      <c r="L21" s="66"/>
      <c r="M21" s="66"/>
      <c r="N21" s="66"/>
      <c r="Q21" s="52"/>
    </row>
    <row r="22" spans="1:17" s="9" customFormat="1" ht="24" customHeight="1" thickBot="1" thickTop="1">
      <c r="A22" s="27">
        <v>1203</v>
      </c>
      <c r="B22" s="30" t="s">
        <v>124</v>
      </c>
      <c r="C22" s="31" t="s">
        <v>53</v>
      </c>
      <c r="D22" s="23"/>
      <c r="E22" s="23"/>
      <c r="F22" s="23"/>
      <c r="G22" s="23"/>
      <c r="H22" s="23">
        <v>108494</v>
      </c>
      <c r="I22" s="23">
        <f t="shared" si="0"/>
        <v>108494</v>
      </c>
      <c r="J22" s="52"/>
      <c r="Q22" s="52"/>
    </row>
    <row r="23" spans="1:10" s="9" customFormat="1" ht="24.75" customHeight="1" thickBot="1" thickTop="1">
      <c r="A23" s="27">
        <v>1204</v>
      </c>
      <c r="B23" s="30" t="s">
        <v>125</v>
      </c>
      <c r="C23" s="29" t="s">
        <v>54</v>
      </c>
      <c r="D23" s="23"/>
      <c r="E23" s="23"/>
      <c r="F23" s="23"/>
      <c r="G23" s="23"/>
      <c r="H23" s="23">
        <v>5213</v>
      </c>
      <c r="I23" s="23">
        <f t="shared" si="0"/>
        <v>5213</v>
      </c>
      <c r="J23" s="52"/>
    </row>
    <row r="24" spans="1:22" s="9" customFormat="1" ht="26.25" customHeight="1" thickBot="1" thickTop="1">
      <c r="A24" s="27">
        <v>1207</v>
      </c>
      <c r="B24" s="30" t="s">
        <v>12</v>
      </c>
      <c r="C24" s="32" t="s">
        <v>116</v>
      </c>
      <c r="D24" s="23"/>
      <c r="E24" s="23">
        <v>6449</v>
      </c>
      <c r="F24" s="23">
        <v>9944</v>
      </c>
      <c r="G24" s="23"/>
      <c r="H24" s="23">
        <v>18217</v>
      </c>
      <c r="I24" s="23">
        <f t="shared" si="0"/>
        <v>34610</v>
      </c>
      <c r="J24" s="52"/>
      <c r="L24" s="52"/>
      <c r="N24" s="66"/>
      <c r="O24" s="66"/>
      <c r="P24" s="66"/>
      <c r="Q24" s="52"/>
      <c r="R24" s="66"/>
      <c r="V24" s="66"/>
    </row>
    <row r="25" spans="1:22" s="9" customFormat="1" ht="24" customHeight="1" thickBot="1" thickTop="1">
      <c r="A25" s="27">
        <v>1208</v>
      </c>
      <c r="B25" s="30" t="s">
        <v>126</v>
      </c>
      <c r="C25" s="32" t="s">
        <v>117</v>
      </c>
      <c r="D25" s="23"/>
      <c r="E25" s="23"/>
      <c r="F25" s="23"/>
      <c r="G25" s="23"/>
      <c r="H25" s="23">
        <v>32168</v>
      </c>
      <c r="I25" s="23">
        <f t="shared" si="0"/>
        <v>32168</v>
      </c>
      <c r="J25" s="52"/>
      <c r="V25" s="66"/>
    </row>
    <row r="26" spans="1:22" s="9" customFormat="1" ht="21.75" customHeight="1" thickBot="1" thickTop="1">
      <c r="A26" s="27">
        <v>1211</v>
      </c>
      <c r="B26" s="30" t="s">
        <v>55</v>
      </c>
      <c r="C26" s="33" t="s">
        <v>118</v>
      </c>
      <c r="D26" s="23"/>
      <c r="E26" s="23">
        <v>375</v>
      </c>
      <c r="F26" s="23">
        <v>375</v>
      </c>
      <c r="G26" s="23"/>
      <c r="H26" s="23">
        <f>1750+500</f>
        <v>2250</v>
      </c>
      <c r="I26" s="23">
        <f t="shared" si="0"/>
        <v>3000</v>
      </c>
      <c r="V26" s="66"/>
    </row>
    <row r="27" spans="1:22" s="9" customFormat="1" ht="21.75" customHeight="1" thickBot="1" thickTop="1">
      <c r="A27" s="27">
        <v>1212</v>
      </c>
      <c r="B27" s="30" t="s">
        <v>13</v>
      </c>
      <c r="C27" s="29" t="s">
        <v>56</v>
      </c>
      <c r="D27" s="23"/>
      <c r="E27" s="23">
        <v>500</v>
      </c>
      <c r="F27" s="23">
        <v>500</v>
      </c>
      <c r="H27" s="23">
        <v>1000</v>
      </c>
      <c r="I27" s="23">
        <f t="shared" si="0"/>
        <v>2000</v>
      </c>
      <c r="V27" s="66"/>
    </row>
    <row r="28" spans="1:9" s="9" customFormat="1" ht="20.25" customHeight="1" thickBot="1" thickTop="1">
      <c r="A28" s="27">
        <v>1213</v>
      </c>
      <c r="B28" s="30" t="s">
        <v>14</v>
      </c>
      <c r="C28" s="29" t="s">
        <v>57</v>
      </c>
      <c r="D28" s="23"/>
      <c r="E28" s="23">
        <v>600</v>
      </c>
      <c r="F28" s="23">
        <v>600</v>
      </c>
      <c r="G28" s="23"/>
      <c r="H28" s="23">
        <v>2800</v>
      </c>
      <c r="I28" s="23">
        <f t="shared" si="0"/>
        <v>4000</v>
      </c>
    </row>
    <row r="29" spans="1:9" s="9" customFormat="1" ht="23.25" customHeight="1" thickBot="1" thickTop="1">
      <c r="A29" s="27">
        <v>1215</v>
      </c>
      <c r="B29" s="30" t="s">
        <v>15</v>
      </c>
      <c r="C29" s="29" t="s">
        <v>58</v>
      </c>
      <c r="D29" s="23"/>
      <c r="E29" s="23">
        <v>300</v>
      </c>
      <c r="F29" s="23">
        <v>300</v>
      </c>
      <c r="G29" s="23"/>
      <c r="H29" s="23">
        <f>1400+5961</f>
        <v>7361</v>
      </c>
      <c r="I29" s="23">
        <f t="shared" si="0"/>
        <v>7961</v>
      </c>
    </row>
    <row r="30" spans="1:9" s="9" customFormat="1" ht="21.75" customHeight="1" thickBot="1" thickTop="1">
      <c r="A30" s="27">
        <v>1299</v>
      </c>
      <c r="B30" s="30" t="s">
        <v>16</v>
      </c>
      <c r="C30" s="29" t="s">
        <v>59</v>
      </c>
      <c r="D30" s="23"/>
      <c r="E30" s="23">
        <f>1952*15%</f>
        <v>292.8</v>
      </c>
      <c r="F30" s="23">
        <f>1952*15%</f>
        <v>292.8</v>
      </c>
      <c r="G30" s="23"/>
      <c r="H30" s="23">
        <f>1952*70%</f>
        <v>1366.3999999999999</v>
      </c>
      <c r="I30" s="23">
        <f t="shared" si="0"/>
        <v>1952</v>
      </c>
    </row>
    <row r="31" spans="1:9" s="9" customFormat="1" ht="24" customHeight="1" thickBot="1" thickTop="1">
      <c r="A31" s="17"/>
      <c r="B31" s="34" t="s">
        <v>60</v>
      </c>
      <c r="C31" s="19"/>
      <c r="D31" s="23"/>
      <c r="E31" s="23"/>
      <c r="F31" s="23"/>
      <c r="G31" s="23"/>
      <c r="H31" s="23"/>
      <c r="I31" s="23"/>
    </row>
    <row r="32" spans="1:9" s="9" customFormat="1" ht="19.5" customHeight="1" thickBot="1" thickTop="1">
      <c r="A32" s="17">
        <v>1301</v>
      </c>
      <c r="B32" s="30" t="s">
        <v>17</v>
      </c>
      <c r="C32" s="35" t="s">
        <v>61</v>
      </c>
      <c r="D32" s="23"/>
      <c r="E32" s="23"/>
      <c r="F32" s="23"/>
      <c r="G32" s="23">
        <v>1000</v>
      </c>
      <c r="H32" s="23"/>
      <c r="I32" s="23">
        <f t="shared" si="0"/>
        <v>1000</v>
      </c>
    </row>
    <row r="33" spans="1:9" s="9" customFormat="1" ht="19.5" customHeight="1" thickBot="1" thickTop="1">
      <c r="A33" s="17">
        <v>1302</v>
      </c>
      <c r="B33" s="36" t="s">
        <v>18</v>
      </c>
      <c r="C33" s="35" t="s">
        <v>62</v>
      </c>
      <c r="D33" s="23"/>
      <c r="E33" s="23"/>
      <c r="F33" s="23"/>
      <c r="G33" s="23"/>
      <c r="H33" s="23"/>
      <c r="I33" s="23"/>
    </row>
    <row r="34" spans="1:9" s="9" customFormat="1" ht="19.5" customHeight="1" thickBot="1" thickTop="1">
      <c r="A34" s="17">
        <v>1303</v>
      </c>
      <c r="B34" s="36" t="s">
        <v>19</v>
      </c>
      <c r="C34" s="35" t="s">
        <v>63</v>
      </c>
      <c r="D34" s="23"/>
      <c r="E34" s="23"/>
      <c r="F34" s="23"/>
      <c r="G34" s="23"/>
      <c r="H34" s="23">
        <v>2500</v>
      </c>
      <c r="I34" s="23">
        <f t="shared" si="0"/>
        <v>2500</v>
      </c>
    </row>
    <row r="35" spans="1:9" s="9" customFormat="1" ht="19.5" customHeight="1" thickBot="1" thickTop="1">
      <c r="A35" s="17">
        <v>1304</v>
      </c>
      <c r="B35" s="36" t="s">
        <v>20</v>
      </c>
      <c r="C35" s="35" t="s">
        <v>64</v>
      </c>
      <c r="D35" s="23"/>
      <c r="E35" s="23"/>
      <c r="F35" s="23"/>
      <c r="G35" s="23"/>
      <c r="H35" s="23">
        <v>650</v>
      </c>
      <c r="I35" s="23">
        <f t="shared" si="0"/>
        <v>650</v>
      </c>
    </row>
    <row r="36" spans="1:9" s="9" customFormat="1" ht="19.5" customHeight="1" thickBot="1" thickTop="1">
      <c r="A36" s="17">
        <v>1307</v>
      </c>
      <c r="B36" s="36" t="s">
        <v>21</v>
      </c>
      <c r="C36" s="35" t="s">
        <v>65</v>
      </c>
      <c r="D36" s="23"/>
      <c r="E36" s="23"/>
      <c r="F36" s="23"/>
      <c r="G36" s="23"/>
      <c r="H36" s="23">
        <v>500</v>
      </c>
      <c r="I36" s="23">
        <f t="shared" si="0"/>
        <v>500</v>
      </c>
    </row>
    <row r="37" spans="1:9" s="9" customFormat="1" ht="19.5" customHeight="1" thickBot="1" thickTop="1">
      <c r="A37" s="17">
        <v>1399</v>
      </c>
      <c r="B37" s="30" t="s">
        <v>22</v>
      </c>
      <c r="C37" s="29" t="s">
        <v>66</v>
      </c>
      <c r="D37" s="23"/>
      <c r="E37" s="23"/>
      <c r="F37" s="23"/>
      <c r="G37" s="23"/>
      <c r="H37" s="23">
        <f>1500+500</f>
        <v>2000</v>
      </c>
      <c r="I37" s="23">
        <f t="shared" si="0"/>
        <v>2000</v>
      </c>
    </row>
    <row r="38" spans="1:11" s="9" customFormat="1" ht="19.5" customHeight="1" thickBot="1" thickTop="1">
      <c r="A38" s="17">
        <v>1401</v>
      </c>
      <c r="B38" s="30" t="s">
        <v>23</v>
      </c>
      <c r="C38" s="29" t="s">
        <v>67</v>
      </c>
      <c r="D38" s="23"/>
      <c r="E38" s="23"/>
      <c r="F38" s="23"/>
      <c r="G38" s="23">
        <v>7000</v>
      </c>
      <c r="H38" s="23">
        <f>229550+2000</f>
        <v>231550</v>
      </c>
      <c r="I38" s="23">
        <f t="shared" si="0"/>
        <v>238550</v>
      </c>
      <c r="K38" s="52"/>
    </row>
    <row r="39" spans="1:9" s="9" customFormat="1" ht="29.25" customHeight="1" thickBot="1" thickTop="1">
      <c r="A39" s="17">
        <v>1402</v>
      </c>
      <c r="B39" s="30" t="s">
        <v>24</v>
      </c>
      <c r="C39" s="29" t="s">
        <v>68</v>
      </c>
      <c r="D39" s="23"/>
      <c r="E39" s="23"/>
      <c r="F39" s="23"/>
      <c r="G39" s="23"/>
      <c r="H39" s="23"/>
      <c r="I39" s="23"/>
    </row>
    <row r="40" spans="1:9" s="9" customFormat="1" ht="19.5" customHeight="1" thickBot="1" thickTop="1">
      <c r="A40" s="17">
        <v>1406</v>
      </c>
      <c r="B40" s="30" t="s">
        <v>25</v>
      </c>
      <c r="C40" s="37" t="s">
        <v>69</v>
      </c>
      <c r="D40" s="23"/>
      <c r="E40" s="23"/>
      <c r="F40" s="23"/>
      <c r="G40" s="23"/>
      <c r="H40" s="23">
        <f>2000</f>
        <v>2000</v>
      </c>
      <c r="I40" s="23">
        <f t="shared" si="0"/>
        <v>2000</v>
      </c>
    </row>
    <row r="41" spans="1:9" s="9" customFormat="1" ht="19.5" customHeight="1" thickBot="1" thickTop="1">
      <c r="A41" s="17">
        <v>1408</v>
      </c>
      <c r="B41" s="30" t="s">
        <v>26</v>
      </c>
      <c r="C41" s="29" t="s">
        <v>70</v>
      </c>
      <c r="D41" s="23"/>
      <c r="E41" s="23"/>
      <c r="F41" s="23"/>
      <c r="G41" s="23">
        <v>1500</v>
      </c>
      <c r="H41" s="23"/>
      <c r="I41" s="23">
        <f t="shared" si="0"/>
        <v>1500</v>
      </c>
    </row>
    <row r="42" spans="1:9" s="9" customFormat="1" ht="19.5" customHeight="1" thickBot="1" thickTop="1">
      <c r="A42" s="17">
        <v>1409</v>
      </c>
      <c r="B42" s="30" t="s">
        <v>27</v>
      </c>
      <c r="C42" s="29" t="s">
        <v>71</v>
      </c>
      <c r="D42" s="23"/>
      <c r="E42" s="23"/>
      <c r="F42" s="23"/>
      <c r="G42" s="23">
        <v>4700</v>
      </c>
      <c r="H42" s="23">
        <v>3000</v>
      </c>
      <c r="I42" s="23">
        <f t="shared" si="0"/>
        <v>7700</v>
      </c>
    </row>
    <row r="43" spans="1:9" s="9" customFormat="1" ht="30" customHeight="1" thickBot="1" thickTop="1">
      <c r="A43" s="17">
        <v>1411</v>
      </c>
      <c r="B43" s="30" t="s">
        <v>28</v>
      </c>
      <c r="C43" s="29" t="s">
        <v>72</v>
      </c>
      <c r="D43" s="23"/>
      <c r="E43" s="23"/>
      <c r="F43" s="23"/>
      <c r="G43" s="23">
        <v>2000</v>
      </c>
      <c r="H43" s="23"/>
      <c r="I43" s="23">
        <f t="shared" si="0"/>
        <v>2000</v>
      </c>
    </row>
    <row r="44" spans="1:9" s="9" customFormat="1" ht="19.5" customHeight="1" thickBot="1" thickTop="1">
      <c r="A44" s="17">
        <v>1414</v>
      </c>
      <c r="B44" s="30" t="s">
        <v>29</v>
      </c>
      <c r="C44" s="29" t="s">
        <v>73</v>
      </c>
      <c r="D44" s="23"/>
      <c r="E44" s="23"/>
      <c r="F44" s="23"/>
      <c r="G44" s="23">
        <v>6000</v>
      </c>
      <c r="H44" s="23"/>
      <c r="I44" s="23">
        <f t="shared" si="0"/>
        <v>6000</v>
      </c>
    </row>
    <row r="45" spans="1:9" s="9" customFormat="1" ht="19.5" customHeight="1" thickBot="1" thickTop="1">
      <c r="A45" s="17">
        <v>1415</v>
      </c>
      <c r="B45" s="30" t="s">
        <v>30</v>
      </c>
      <c r="C45" s="29" t="s">
        <v>74</v>
      </c>
      <c r="D45" s="23"/>
      <c r="E45" s="23"/>
      <c r="F45" s="23"/>
      <c r="G45" s="23">
        <f>300+5500</f>
        <v>5800</v>
      </c>
      <c r="H45" s="23"/>
      <c r="I45" s="23">
        <f t="shared" si="0"/>
        <v>5800</v>
      </c>
    </row>
    <row r="46" spans="1:9" s="9" customFormat="1" ht="19.5" customHeight="1" thickBot="1" thickTop="1">
      <c r="A46" s="17">
        <v>1416</v>
      </c>
      <c r="B46" s="38" t="s">
        <v>75</v>
      </c>
      <c r="C46" s="29" t="s">
        <v>76</v>
      </c>
      <c r="D46" s="23"/>
      <c r="E46" s="23"/>
      <c r="F46" s="23"/>
      <c r="G46" s="23"/>
      <c r="H46" s="23"/>
      <c r="I46" s="23"/>
    </row>
    <row r="47" spans="1:9" s="9" customFormat="1" ht="19.5" customHeight="1" thickBot="1" thickTop="1">
      <c r="A47" s="17">
        <v>1417</v>
      </c>
      <c r="B47" s="30" t="s">
        <v>31</v>
      </c>
      <c r="C47" s="29" t="s">
        <v>77</v>
      </c>
      <c r="D47" s="23"/>
      <c r="E47" s="23"/>
      <c r="F47" s="23"/>
      <c r="G47" s="23"/>
      <c r="H47" s="23">
        <v>1300</v>
      </c>
      <c r="I47" s="23">
        <f t="shared" si="0"/>
        <v>1300</v>
      </c>
    </row>
    <row r="48" spans="1:9" s="9" customFormat="1" ht="23.25" customHeight="1" thickBot="1" thickTop="1">
      <c r="A48" s="17">
        <v>1419</v>
      </c>
      <c r="B48" s="30" t="s">
        <v>32</v>
      </c>
      <c r="C48" s="29" t="s">
        <v>78</v>
      </c>
      <c r="D48" s="23"/>
      <c r="E48" s="23"/>
      <c r="F48" s="23"/>
      <c r="G48" s="23"/>
      <c r="H48" s="23">
        <v>2000</v>
      </c>
      <c r="I48" s="23">
        <f t="shared" si="0"/>
        <v>2000</v>
      </c>
    </row>
    <row r="49" spans="1:9" s="9" customFormat="1" ht="25.5" customHeight="1" thickBot="1" thickTop="1">
      <c r="A49" s="17">
        <v>1420</v>
      </c>
      <c r="B49" s="30" t="s">
        <v>33</v>
      </c>
      <c r="C49" s="29" t="s">
        <v>79</v>
      </c>
      <c r="D49" s="23"/>
      <c r="E49" s="23"/>
      <c r="F49" s="23"/>
      <c r="G49" s="23"/>
      <c r="H49" s="23">
        <f>53965+1500</f>
        <v>55465</v>
      </c>
      <c r="I49" s="23">
        <f t="shared" si="0"/>
        <v>55465</v>
      </c>
    </row>
    <row r="50" spans="1:9" s="9" customFormat="1" ht="19.5" customHeight="1" thickBot="1" thickTop="1">
      <c r="A50" s="17">
        <v>1421</v>
      </c>
      <c r="B50" s="30" t="s">
        <v>34</v>
      </c>
      <c r="C50" s="29" t="s">
        <v>80</v>
      </c>
      <c r="D50" s="23"/>
      <c r="E50" s="23"/>
      <c r="F50" s="23"/>
      <c r="G50" s="23">
        <v>3150</v>
      </c>
      <c r="H50" s="23"/>
      <c r="I50" s="23">
        <f t="shared" si="0"/>
        <v>3150</v>
      </c>
    </row>
    <row r="51" spans="1:9" s="9" customFormat="1" ht="19.5" customHeight="1" thickBot="1" thickTop="1">
      <c r="A51" s="17">
        <v>1422</v>
      </c>
      <c r="B51" s="30" t="s">
        <v>35</v>
      </c>
      <c r="C51" s="29" t="s">
        <v>81</v>
      </c>
      <c r="D51" s="23"/>
      <c r="E51" s="23"/>
      <c r="F51" s="23"/>
      <c r="G51" s="23">
        <f>10900+5000+1250</f>
        <v>17150</v>
      </c>
      <c r="H51" s="23"/>
      <c r="I51" s="23">
        <f t="shared" si="0"/>
        <v>17150</v>
      </c>
    </row>
    <row r="52" spans="1:9" s="9" customFormat="1" ht="19.5" customHeight="1" thickBot="1" thickTop="1">
      <c r="A52" s="17">
        <v>1423</v>
      </c>
      <c r="B52" s="30" t="s">
        <v>36</v>
      </c>
      <c r="C52" s="29" t="s">
        <v>82</v>
      </c>
      <c r="D52" s="23"/>
      <c r="E52" s="23"/>
      <c r="F52" s="23"/>
      <c r="G52" s="23"/>
      <c r="H52" s="23"/>
      <c r="I52" s="23"/>
    </row>
    <row r="53" spans="1:9" s="9" customFormat="1" ht="19.5" customHeight="1" thickBot="1" thickTop="1">
      <c r="A53" s="17">
        <v>1426</v>
      </c>
      <c r="B53" s="30" t="s">
        <v>37</v>
      </c>
      <c r="C53" s="29" t="s">
        <v>83</v>
      </c>
      <c r="D53" s="23"/>
      <c r="E53" s="23"/>
      <c r="F53" s="23">
        <v>12120</v>
      </c>
      <c r="G53" s="23"/>
      <c r="H53" s="23"/>
      <c r="I53" s="23">
        <f t="shared" si="0"/>
        <v>12120</v>
      </c>
    </row>
    <row r="54" spans="1:9" s="9" customFormat="1" ht="21.75" customHeight="1" thickBot="1" thickTop="1">
      <c r="A54" s="17">
        <v>1499</v>
      </c>
      <c r="B54" s="30" t="s">
        <v>38</v>
      </c>
      <c r="C54" s="29" t="s">
        <v>84</v>
      </c>
      <c r="D54" s="23"/>
      <c r="E54" s="23"/>
      <c r="F54" s="23">
        <v>3000</v>
      </c>
      <c r="G54" s="23">
        <v>15540</v>
      </c>
      <c r="H54" s="23">
        <v>37200</v>
      </c>
      <c r="I54" s="23">
        <f t="shared" si="0"/>
        <v>55740</v>
      </c>
    </row>
    <row r="55" spans="1:9" s="9" customFormat="1" ht="19.5" customHeight="1" thickBot="1" thickTop="1">
      <c r="A55" s="39"/>
      <c r="B55" s="40" t="s">
        <v>85</v>
      </c>
      <c r="C55" s="41" t="s">
        <v>86</v>
      </c>
      <c r="D55" s="23"/>
      <c r="E55" s="23"/>
      <c r="F55" s="23"/>
      <c r="G55" s="23"/>
      <c r="H55" s="23"/>
      <c r="I55" s="23"/>
    </row>
    <row r="56" spans="1:9" s="9" customFormat="1" ht="22.5" customHeight="1" thickBot="1" thickTop="1">
      <c r="A56" s="39"/>
      <c r="B56" s="42" t="s">
        <v>87</v>
      </c>
      <c r="C56" s="29"/>
      <c r="D56" s="23"/>
      <c r="E56" s="23"/>
      <c r="F56" s="23"/>
      <c r="G56" s="23"/>
      <c r="H56" s="23"/>
      <c r="I56" s="23"/>
    </row>
    <row r="57" spans="1:9" s="9" customFormat="1" ht="19.5" customHeight="1" thickBot="1" thickTop="1">
      <c r="A57" s="43">
        <v>2204</v>
      </c>
      <c r="B57" s="30" t="s">
        <v>89</v>
      </c>
      <c r="C57" s="29" t="s">
        <v>88</v>
      </c>
      <c r="D57" s="23"/>
      <c r="E57" s="23"/>
      <c r="F57" s="23"/>
      <c r="G57" s="23"/>
      <c r="H57" s="23"/>
      <c r="I57" s="23"/>
    </row>
    <row r="58" spans="1:9" s="9" customFormat="1" ht="19.5" customHeight="1" thickBot="1" thickTop="1">
      <c r="A58" s="39">
        <v>2220</v>
      </c>
      <c r="B58" s="30" t="s">
        <v>91</v>
      </c>
      <c r="C58" s="29" t="s">
        <v>90</v>
      </c>
      <c r="D58" s="23"/>
      <c r="E58" s="23"/>
      <c r="F58" s="23"/>
      <c r="G58" s="23"/>
      <c r="H58" s="23"/>
      <c r="I58" s="23"/>
    </row>
    <row r="59" spans="1:9" s="9" customFormat="1" ht="26.25" customHeight="1" thickBot="1" thickTop="1">
      <c r="A59" s="39">
        <v>2222</v>
      </c>
      <c r="B59" s="30" t="s">
        <v>92</v>
      </c>
      <c r="C59" s="29" t="s">
        <v>93</v>
      </c>
      <c r="D59" s="23"/>
      <c r="E59" s="23"/>
      <c r="F59" s="23"/>
      <c r="G59" s="23"/>
      <c r="H59" s="23"/>
      <c r="I59" s="23"/>
    </row>
    <row r="60" spans="1:9" s="9" customFormat="1" ht="19.5" customHeight="1" thickBot="1" thickTop="1">
      <c r="A60" s="44"/>
      <c r="B60" s="42" t="s">
        <v>94</v>
      </c>
      <c r="C60" s="45"/>
      <c r="D60" s="23"/>
      <c r="E60" s="23"/>
      <c r="F60" s="23"/>
      <c r="G60" s="23"/>
      <c r="H60" s="23"/>
      <c r="I60" s="23"/>
    </row>
    <row r="61" spans="1:9" s="9" customFormat="1" ht="19.5" customHeight="1" thickBot="1" thickTop="1">
      <c r="A61" s="44">
        <v>2293</v>
      </c>
      <c r="B61" s="30" t="s">
        <v>96</v>
      </c>
      <c r="C61" s="29" t="s">
        <v>97</v>
      </c>
      <c r="D61" s="23"/>
      <c r="E61" s="23"/>
      <c r="F61" s="23"/>
      <c r="G61" s="23"/>
      <c r="H61" s="23"/>
      <c r="I61" s="23"/>
    </row>
    <row r="62" spans="1:9" s="9" customFormat="1" ht="19.5" customHeight="1" thickBot="1" thickTop="1">
      <c r="A62" s="44">
        <v>2294</v>
      </c>
      <c r="B62" s="30" t="s">
        <v>98</v>
      </c>
      <c r="C62" s="29" t="s">
        <v>95</v>
      </c>
      <c r="D62" s="23"/>
      <c r="E62" s="23"/>
      <c r="F62" s="23"/>
      <c r="G62" s="23"/>
      <c r="H62" s="23"/>
      <c r="I62" s="23"/>
    </row>
    <row r="63" spans="1:9" s="9" customFormat="1" ht="23.25" customHeight="1" thickBot="1" thickTop="1">
      <c r="A63" s="44">
        <v>2295</v>
      </c>
      <c r="B63" s="30" t="s">
        <v>39</v>
      </c>
      <c r="C63" s="29" t="s">
        <v>99</v>
      </c>
      <c r="D63" s="23"/>
      <c r="E63" s="23"/>
      <c r="F63" s="23"/>
      <c r="G63" s="23"/>
      <c r="H63" s="23">
        <v>1000</v>
      </c>
      <c r="I63" s="23">
        <f t="shared" si="0"/>
        <v>1000</v>
      </c>
    </row>
    <row r="64" spans="1:9" s="9" customFormat="1" ht="17.25" customHeight="1" thickBot="1" thickTop="1">
      <c r="A64" s="44"/>
      <c r="B64" s="40" t="s">
        <v>100</v>
      </c>
      <c r="C64" s="46"/>
      <c r="D64" s="23"/>
      <c r="E64" s="23"/>
      <c r="F64" s="23"/>
      <c r="G64" s="23"/>
      <c r="H64" s="23"/>
      <c r="I64" s="23"/>
    </row>
    <row r="65" spans="1:9" s="9" customFormat="1" ht="19.5" customHeight="1" thickBot="1" thickTop="1">
      <c r="A65" s="44"/>
      <c r="B65" s="42" t="s">
        <v>101</v>
      </c>
      <c r="C65" s="29"/>
      <c r="D65" s="23"/>
      <c r="E65" s="23"/>
      <c r="F65" s="23"/>
      <c r="G65" s="23"/>
      <c r="H65" s="23"/>
      <c r="I65" s="23"/>
    </row>
    <row r="66" spans="1:9" s="9" customFormat="1" ht="19.5" customHeight="1" thickBot="1" thickTop="1">
      <c r="A66" s="44">
        <v>2393</v>
      </c>
      <c r="B66" s="30" t="s">
        <v>40</v>
      </c>
      <c r="C66" s="29" t="s">
        <v>102</v>
      </c>
      <c r="D66" s="23"/>
      <c r="E66" s="23"/>
      <c r="F66" s="23"/>
      <c r="G66" s="23">
        <v>50</v>
      </c>
      <c r="H66" s="23"/>
      <c r="I66" s="23">
        <f t="shared" si="0"/>
        <v>50</v>
      </c>
    </row>
    <row r="67" spans="1:9" s="9" customFormat="1" ht="18" customHeight="1" thickBot="1" thickTop="1">
      <c r="A67" s="44"/>
      <c r="B67" s="40" t="s">
        <v>103</v>
      </c>
      <c r="C67" s="46"/>
      <c r="D67" s="23"/>
      <c r="E67" s="23"/>
      <c r="F67" s="23"/>
      <c r="G67" s="23"/>
      <c r="H67" s="23"/>
      <c r="I67" s="23"/>
    </row>
    <row r="68" spans="1:9" s="9" customFormat="1" ht="19.5" customHeight="1" thickBot="1" thickTop="1">
      <c r="A68" s="44"/>
      <c r="B68" s="22" t="s">
        <v>104</v>
      </c>
      <c r="C68" s="46"/>
      <c r="D68" s="23"/>
      <c r="E68" s="23"/>
      <c r="F68" s="23"/>
      <c r="G68" s="23"/>
      <c r="H68" s="23"/>
      <c r="I68" s="23"/>
    </row>
    <row r="69" spans="1:13" s="9" customFormat="1" ht="21" customHeight="1" thickBot="1" thickTop="1">
      <c r="A69" s="44">
        <v>2401</v>
      </c>
      <c r="B69" s="47" t="s">
        <v>41</v>
      </c>
      <c r="C69" s="35" t="s">
        <v>105</v>
      </c>
      <c r="D69" s="23">
        <f>213</f>
        <v>213</v>
      </c>
      <c r="E69" s="23">
        <v>2054</v>
      </c>
      <c r="F69" s="23">
        <v>3001</v>
      </c>
      <c r="G69" s="23"/>
      <c r="H69" s="23">
        <v>15635</v>
      </c>
      <c r="I69" s="23">
        <f t="shared" si="0"/>
        <v>20903</v>
      </c>
      <c r="J69" s="52"/>
      <c r="M69" s="52"/>
    </row>
    <row r="70" spans="1:9" s="9" customFormat="1" ht="21.75" customHeight="1" thickBot="1" thickTop="1">
      <c r="A70" s="44">
        <v>2406</v>
      </c>
      <c r="B70" s="36" t="s">
        <v>42</v>
      </c>
      <c r="C70" s="35" t="s">
        <v>106</v>
      </c>
      <c r="D70" s="23"/>
      <c r="E70" s="23"/>
      <c r="F70" s="23"/>
      <c r="G70" s="23">
        <f>'[1]Bilanco previsione 2018'!$D$140</f>
        <v>300</v>
      </c>
      <c r="H70" s="23">
        <f>'[1]Bilanco previsione 2018'!$D$139</f>
        <v>500</v>
      </c>
      <c r="I70" s="23">
        <f t="shared" si="0"/>
        <v>800</v>
      </c>
    </row>
    <row r="71" spans="1:9" s="9" customFormat="1" ht="19.5" customHeight="1" thickBot="1" thickTop="1">
      <c r="A71" s="44"/>
      <c r="B71" s="40" t="s">
        <v>107</v>
      </c>
      <c r="C71" s="48"/>
      <c r="D71" s="23"/>
      <c r="E71" s="23"/>
      <c r="F71" s="23"/>
      <c r="G71" s="23"/>
      <c r="H71" s="23"/>
      <c r="I71" s="23"/>
    </row>
    <row r="72" spans="1:9" s="9" customFormat="1" ht="19.5" customHeight="1" thickBot="1" thickTop="1">
      <c r="A72" s="44">
        <v>2601</v>
      </c>
      <c r="B72" s="30" t="s">
        <v>45</v>
      </c>
      <c r="C72" s="29" t="s">
        <v>108</v>
      </c>
      <c r="D72" s="23"/>
      <c r="E72" s="23"/>
      <c r="F72" s="23"/>
      <c r="G72" s="23"/>
      <c r="H72" s="23"/>
      <c r="I72" s="23"/>
    </row>
    <row r="73" spans="1:9" s="9" customFormat="1" ht="27" customHeight="1" thickBot="1" thickTop="1">
      <c r="A73" s="44">
        <v>2699</v>
      </c>
      <c r="B73" s="30" t="s">
        <v>122</v>
      </c>
      <c r="C73" s="29" t="s">
        <v>109</v>
      </c>
      <c r="D73" s="23"/>
      <c r="E73" s="23"/>
      <c r="F73" s="23"/>
      <c r="G73" s="23">
        <v>300</v>
      </c>
      <c r="H73" s="23">
        <f>473390</f>
        <v>473390</v>
      </c>
      <c r="I73" s="23">
        <f t="shared" si="0"/>
        <v>473690</v>
      </c>
    </row>
    <row r="74" spans="1:12" s="9" customFormat="1" ht="25.5" customHeight="1" thickBot="1" thickTop="1">
      <c r="A74" s="14"/>
      <c r="B74" s="15" t="s">
        <v>114</v>
      </c>
      <c r="C74" s="8"/>
      <c r="D74" s="16">
        <f>SUM(D17:D73)</f>
        <v>3213</v>
      </c>
      <c r="E74" s="16">
        <f>SUM(E17:E73)</f>
        <v>34744.8</v>
      </c>
      <c r="F74" s="16">
        <f>SUM(F17:F73)</f>
        <v>65445.8</v>
      </c>
      <c r="G74" s="16">
        <f>SUM(G17:G73)</f>
        <v>64490</v>
      </c>
      <c r="H74" s="16">
        <f>SUM(H17:H73)</f>
        <v>1077794.4</v>
      </c>
      <c r="I74" s="16">
        <f>SUM(I14:I73)</f>
        <v>1245688</v>
      </c>
      <c r="J74" s="52"/>
      <c r="L74" s="52"/>
    </row>
    <row r="75" ht="12.75" thickTop="1">
      <c r="K75" s="11" t="s">
        <v>127</v>
      </c>
    </row>
    <row r="76" spans="2:4" ht="18">
      <c r="B76" s="50"/>
      <c r="C76" s="51"/>
      <c r="D76" s="51"/>
    </row>
    <row r="77" spans="2:9" ht="21.75" customHeight="1">
      <c r="B77" s="53"/>
      <c r="D77" s="77"/>
      <c r="E77" s="77"/>
      <c r="F77" s="77"/>
      <c r="G77" s="77"/>
      <c r="H77" s="77"/>
      <c r="I77" s="77"/>
    </row>
    <row r="78" spans="2:9" ht="12">
      <c r="B78" s="53"/>
      <c r="D78" s="78"/>
      <c r="E78" s="78"/>
      <c r="F78" s="78"/>
      <c r="G78" s="78"/>
      <c r="H78" s="78"/>
      <c r="I78" s="78"/>
    </row>
    <row r="79" spans="2:9" ht="12" customHeight="1">
      <c r="B79" s="53"/>
      <c r="D79" s="68"/>
      <c r="E79" s="68"/>
      <c r="F79" s="68"/>
      <c r="G79" s="68"/>
      <c r="H79" s="68"/>
      <c r="I79" s="68"/>
    </row>
    <row r="80" spans="2:9" ht="12">
      <c r="B80" s="53"/>
      <c r="D80" s="67"/>
      <c r="E80" s="67"/>
      <c r="F80" s="67"/>
      <c r="G80" s="67"/>
      <c r="H80" s="67"/>
      <c r="I80" s="67"/>
    </row>
    <row r="81" spans="2:9" ht="12">
      <c r="B81" s="53"/>
      <c r="D81" s="54"/>
      <c r="E81" s="54"/>
      <c r="F81" s="54"/>
      <c r="G81" s="54"/>
      <c r="H81" s="54"/>
      <c r="I81" s="54"/>
    </row>
    <row r="82" spans="2:9" ht="12">
      <c r="B82" s="53"/>
      <c r="D82" s="54"/>
      <c r="E82" s="54"/>
      <c r="F82" s="54"/>
      <c r="G82" s="54"/>
      <c r="H82" s="54"/>
      <c r="I82" s="54"/>
    </row>
  </sheetData>
  <sheetProtection/>
  <mergeCells count="10">
    <mergeCell ref="D80:I80"/>
    <mergeCell ref="D79:I79"/>
    <mergeCell ref="A9:I9"/>
    <mergeCell ref="D11:G11"/>
    <mergeCell ref="A11:B11"/>
    <mergeCell ref="A12:B12"/>
    <mergeCell ref="A13:B13"/>
    <mergeCell ref="I12:I13"/>
    <mergeCell ref="D77:I77"/>
    <mergeCell ref="D78:I78"/>
  </mergeCells>
  <printOptions/>
  <pageMargins left="0.31496062992125984" right="0.15748031496062992" top="0.1968503937007874" bottom="0.4330708661417323" header="0.15748031496062992" footer="0.2362204724409449"/>
  <pageSetup horizontalDpi="600" verticalDpi="600" orientation="portrait" paperSize="9" scale="85" r:id="rId2"/>
  <headerFooter>
    <oddFooter>&amp;L&amp;8 03/12/2018&amp;C&amp;8Bilancio economico di previsione 2019&amp;R&amp;8&amp;P/&amp;N</oddFooter>
  </headerFooter>
  <drawing r:id="rId1"/>
</worksheet>
</file>

<file path=xl/worksheets/sheet2.xml><?xml version="1.0" encoding="utf-8"?>
<worksheet xmlns="http://schemas.openxmlformats.org/spreadsheetml/2006/main" xmlns:r="http://schemas.openxmlformats.org/officeDocument/2006/relationships">
  <dimension ref="A9:J32"/>
  <sheetViews>
    <sheetView zoomScalePageLayoutView="0" workbookViewId="0" topLeftCell="A1">
      <selection activeCell="A9" sqref="A9:I24"/>
    </sheetView>
  </sheetViews>
  <sheetFormatPr defaultColWidth="9.140625" defaultRowHeight="15"/>
  <cols>
    <col min="1" max="1" width="6.421875" style="10" customWidth="1"/>
    <col min="2" max="2" width="33.421875" style="1" customWidth="1"/>
    <col min="3" max="3" width="20.8515625" style="12" hidden="1" customWidth="1"/>
    <col min="4" max="4" width="11.00390625" style="12" customWidth="1"/>
    <col min="5" max="5" width="10.28125" style="11" customWidth="1"/>
    <col min="6" max="6" width="12.28125" style="13" customWidth="1"/>
    <col min="7" max="7" width="10.28125" style="11" bestFit="1" customWidth="1"/>
    <col min="8" max="8" width="13.8515625" style="11" customWidth="1"/>
    <col min="9" max="9" width="15.28125" style="11" customWidth="1"/>
    <col min="10" max="10" width="11.28125" style="11" bestFit="1" customWidth="1"/>
    <col min="11" max="12" width="9.140625" style="11" customWidth="1"/>
    <col min="13" max="13" width="9.28125" style="11" bestFit="1" customWidth="1"/>
    <col min="14" max="16384" width="9.140625" style="11" customWidth="1"/>
  </cols>
  <sheetData>
    <row r="1" ht="12"/>
    <row r="2" ht="12"/>
    <row r="3" ht="12"/>
    <row r="4" ht="12"/>
    <row r="5" ht="12"/>
    <row r="6" ht="12"/>
    <row r="7" ht="12"/>
    <row r="9" spans="1:9" ht="28.5" customHeight="1">
      <c r="A9" s="69" t="s">
        <v>121</v>
      </c>
      <c r="B9" s="69"/>
      <c r="C9" s="69"/>
      <c r="D9" s="69"/>
      <c r="E9" s="69"/>
      <c r="F9" s="69"/>
      <c r="G9" s="69"/>
      <c r="H9" s="69"/>
      <c r="I9" s="69"/>
    </row>
    <row r="10" ht="12.75" thickBot="1"/>
    <row r="11" spans="1:9" s="5" customFormat="1" ht="58.5" customHeight="1" thickBot="1" thickTop="1">
      <c r="A11" s="79" t="s">
        <v>43</v>
      </c>
      <c r="B11" s="80"/>
      <c r="C11" s="56"/>
      <c r="D11" s="81" t="s">
        <v>6</v>
      </c>
      <c r="E11" s="82"/>
      <c r="F11" s="82"/>
      <c r="G11" s="83"/>
      <c r="H11" s="60" t="s">
        <v>1</v>
      </c>
      <c r="I11" s="60" t="s">
        <v>128</v>
      </c>
    </row>
    <row r="12" spans="1:9" s="3" customFormat="1" ht="69" thickBot="1" thickTop="1">
      <c r="A12" s="79" t="s">
        <v>120</v>
      </c>
      <c r="B12" s="80"/>
      <c r="C12" s="56"/>
      <c r="D12" s="49" t="s">
        <v>2</v>
      </c>
      <c r="E12" s="49" t="s">
        <v>4</v>
      </c>
      <c r="F12" s="49" t="s">
        <v>5</v>
      </c>
      <c r="G12" s="49" t="s">
        <v>7</v>
      </c>
      <c r="H12" s="49" t="s">
        <v>3</v>
      </c>
      <c r="I12" s="75"/>
    </row>
    <row r="13" spans="1:9" s="5" customFormat="1" ht="13.5" thickBot="1" thickTop="1">
      <c r="A13" s="79" t="s">
        <v>44</v>
      </c>
      <c r="B13" s="80"/>
      <c r="C13" s="56"/>
      <c r="D13" s="20" t="s">
        <v>0</v>
      </c>
      <c r="E13" s="20" t="s">
        <v>111</v>
      </c>
      <c r="F13" s="20" t="s">
        <v>110</v>
      </c>
      <c r="G13" s="20" t="s">
        <v>8</v>
      </c>
      <c r="H13" s="20" t="s">
        <v>112</v>
      </c>
      <c r="I13" s="76"/>
    </row>
    <row r="14" spans="1:9" s="9" customFormat="1" ht="13.5" thickBot="1" thickTop="1">
      <c r="A14" s="17"/>
      <c r="B14" s="65" t="s">
        <v>47</v>
      </c>
      <c r="C14" s="19"/>
      <c r="D14" s="20"/>
      <c r="E14" s="20"/>
      <c r="F14" s="20"/>
      <c r="G14" s="20"/>
      <c r="H14" s="20"/>
      <c r="I14" s="20"/>
    </row>
    <row r="15" spans="1:9" s="9" customFormat="1" ht="15" customHeight="1" thickBot="1" thickTop="1">
      <c r="A15" s="17"/>
      <c r="B15" s="21" t="s">
        <v>115</v>
      </c>
      <c r="C15" s="19"/>
      <c r="D15" s="20"/>
      <c r="E15" s="20"/>
      <c r="F15" s="20"/>
      <c r="G15" s="20"/>
      <c r="H15" s="20"/>
      <c r="I15" s="20"/>
    </row>
    <row r="16" spans="1:9" s="9" customFormat="1" ht="17.25" customHeight="1" thickBot="1" thickTop="1">
      <c r="A16" s="17"/>
      <c r="B16" s="22" t="s">
        <v>48</v>
      </c>
      <c r="C16" s="19"/>
      <c r="D16" s="23">
        <f>'Allegato 15 DLgs 118_2011'!D18</f>
        <v>3000</v>
      </c>
      <c r="E16" s="23"/>
      <c r="F16" s="23"/>
      <c r="G16" s="23"/>
      <c r="H16" s="23"/>
      <c r="I16" s="23">
        <f>SUM(D16:H16)</f>
        <v>3000</v>
      </c>
    </row>
    <row r="17" spans="1:9" s="9" customFormat="1" ht="24" thickBot="1" thickTop="1">
      <c r="A17" s="17"/>
      <c r="B17" s="64" t="s">
        <v>50</v>
      </c>
      <c r="C17" s="19"/>
      <c r="D17" s="23"/>
      <c r="E17" s="23">
        <f>'Allegato 15 DLgs 118_2011'!E20+'Allegato 15 DLgs 118_2011'!E21+'Allegato 15 DLgs 118_2011'!E24+'Allegato 15 DLgs 118_2011'!E26+'Allegato 15 DLgs 118_2011'!E27+'Allegato 15 DLgs 118_2011'!E28+'Allegato 15 DLgs 118_2011'!E29+'Allegato 15 DLgs 118_2011'!E30</f>
        <v>32690.8</v>
      </c>
      <c r="F17" s="23">
        <f>'Allegato 15 DLgs 118_2011'!F20+'Allegato 15 DLgs 118_2011'!F21+'Allegato 15 DLgs 118_2011'!F24+'Allegato 15 DLgs 118_2011'!F26+'Allegato 15 DLgs 118_2011'!F27+'Allegato 15 DLgs 118_2011'!F28+'Allegato 15 DLgs 118_2011'!F29+'Allegato 15 DLgs 118_2011'!F30</f>
        <v>47324.8</v>
      </c>
      <c r="G17" s="23"/>
      <c r="H17" s="23">
        <f>'Allegato 15 DLgs 118_2011'!H20+'Allegato 15 DLgs 118_2011'!H21+'Allegato 15 DLgs 118_2011'!H22+'Allegato 15 DLgs 118_2011'!H23+'Allegato 15 DLgs 118_2011'!H24+'Allegato 15 DLgs 118_2011'!H25+'Allegato 15 DLgs 118_2011'!H26+'Allegato 15 DLgs 118_2011'!H27+'Allegato 15 DLgs 118_2011'!H28+'Allegato 15 DLgs 118_2011'!H29+'Allegato 15 DLgs 118_2011'!H30</f>
        <v>249104.4</v>
      </c>
      <c r="I17" s="23">
        <f>SUM(D17:H17)</f>
        <v>329120</v>
      </c>
    </row>
    <row r="18" spans="1:9" s="9" customFormat="1" ht="24" customHeight="1" thickBot="1" thickTop="1">
      <c r="A18" s="17"/>
      <c r="B18" s="34" t="s">
        <v>60</v>
      </c>
      <c r="C18" s="19"/>
      <c r="D18" s="23"/>
      <c r="E18" s="23"/>
      <c r="F18" s="23">
        <f>'Allegato 15 DLgs 118_2011'!F53+'Allegato 15 DLgs 118_2011'!F54</f>
        <v>15120</v>
      </c>
      <c r="G18" s="23">
        <f>'Allegato 15 DLgs 118_2011'!G32+'Allegato 15 DLgs 118_2011'!G38+'Allegato 15 DLgs 118_2011'!G41+'Allegato 15 DLgs 118_2011'!G42+'Allegato 15 DLgs 118_2011'!G43+'Allegato 15 DLgs 118_2011'!G44+'Allegato 15 DLgs 118_2011'!G45+'Allegato 15 DLgs 118_2011'!G50+'Allegato 15 DLgs 118_2011'!G51+'Allegato 15 DLgs 118_2011'!G54</f>
        <v>63840</v>
      </c>
      <c r="H18" s="23">
        <f>'Allegato 15 DLgs 118_2011'!H34+'Allegato 15 DLgs 118_2011'!H35+'Allegato 15 DLgs 118_2011'!H36+'Allegato 15 DLgs 118_2011'!H37+'Allegato 15 DLgs 118_2011'!H38+'Allegato 15 DLgs 118_2011'!H40+'Allegato 15 DLgs 118_2011'!H42+'Allegato 15 DLgs 118_2011'!H47+'Allegato 15 DLgs 118_2011'!H48+'Allegato 15 DLgs 118_2011'!H49+'Allegato 15 DLgs 118_2011'!H54</f>
        <v>338165</v>
      </c>
      <c r="I18" s="23">
        <f>SUM(F18:H18)</f>
        <v>417125</v>
      </c>
    </row>
    <row r="19" spans="1:9" s="9" customFormat="1" ht="19.5" customHeight="1" thickBot="1" thickTop="1">
      <c r="A19" s="39"/>
      <c r="B19" s="40" t="s">
        <v>85</v>
      </c>
      <c r="C19" s="41" t="s">
        <v>86</v>
      </c>
      <c r="D19" s="23"/>
      <c r="E19" s="23"/>
      <c r="F19" s="23"/>
      <c r="G19" s="23"/>
      <c r="H19" s="23"/>
      <c r="I19" s="23"/>
    </row>
    <row r="20" spans="1:9" s="9" customFormat="1" ht="19.5" customHeight="1" thickBot="1" thickTop="1">
      <c r="A20" s="44"/>
      <c r="B20" s="42" t="s">
        <v>94</v>
      </c>
      <c r="C20" s="45"/>
      <c r="D20" s="23"/>
      <c r="E20" s="23"/>
      <c r="F20" s="23"/>
      <c r="G20" s="23"/>
      <c r="H20" s="23">
        <f>'Allegato 15 DLgs 118_2011'!I63</f>
        <v>1000</v>
      </c>
      <c r="I20" s="23">
        <f>SUM(H20)</f>
        <v>1000</v>
      </c>
    </row>
    <row r="21" spans="1:9" s="9" customFormat="1" ht="15" customHeight="1" thickBot="1" thickTop="1">
      <c r="A21" s="44"/>
      <c r="B21" s="40" t="s">
        <v>100</v>
      </c>
      <c r="C21" s="46"/>
      <c r="D21" s="23"/>
      <c r="E21" s="23"/>
      <c r="F21" s="23"/>
      <c r="G21" s="23">
        <f>'Allegato 15 DLgs 118_2011'!G66</f>
        <v>50</v>
      </c>
      <c r="H21" s="23"/>
      <c r="I21" s="23">
        <f>SUM(G21:H21)</f>
        <v>50</v>
      </c>
    </row>
    <row r="22" spans="1:9" s="9" customFormat="1" ht="19.5" customHeight="1" thickBot="1" thickTop="1">
      <c r="A22" s="58"/>
      <c r="B22" s="34" t="s">
        <v>104</v>
      </c>
      <c r="C22" s="59"/>
      <c r="D22" s="23">
        <f>'Allegato 15 DLgs 118_2011'!D69</f>
        <v>213</v>
      </c>
      <c r="E22" s="23">
        <f>'Allegato 15 DLgs 118_2011'!E69</f>
        <v>2054</v>
      </c>
      <c r="F22" s="23">
        <f>'Allegato 15 DLgs 118_2011'!F69</f>
        <v>3001</v>
      </c>
      <c r="G22" s="23">
        <f>'Allegato 15 DLgs 118_2011'!G70</f>
        <v>300</v>
      </c>
      <c r="H22" s="23">
        <f>'Allegato 15 DLgs 118_2011'!H69+'Allegato 15 DLgs 118_2011'!H70</f>
        <v>16135</v>
      </c>
      <c r="I22" s="23">
        <f>SUM(D22:H22)</f>
        <v>21703</v>
      </c>
    </row>
    <row r="23" spans="1:9" s="9" customFormat="1" ht="25.5" customHeight="1" thickBot="1" thickTop="1">
      <c r="A23" s="58"/>
      <c r="B23" s="34" t="s">
        <v>123</v>
      </c>
      <c r="C23" s="59"/>
      <c r="D23" s="23"/>
      <c r="E23" s="23"/>
      <c r="F23" s="23"/>
      <c r="G23" s="23">
        <f>'Allegato 15 DLgs 118_2011'!G73</f>
        <v>300</v>
      </c>
      <c r="H23" s="23">
        <f>'Allegato 15 DLgs 118_2011'!H73</f>
        <v>473390</v>
      </c>
      <c r="I23" s="23">
        <f>SUM(D23:H23)</f>
        <v>473690</v>
      </c>
    </row>
    <row r="24" spans="1:10" s="9" customFormat="1" ht="28.5" customHeight="1" thickBot="1" thickTop="1">
      <c r="A24" s="57"/>
      <c r="B24" s="55" t="s">
        <v>114</v>
      </c>
      <c r="C24" s="19"/>
      <c r="D24" s="23">
        <f>SUM(D16:D23)</f>
        <v>3213</v>
      </c>
      <c r="E24" s="23">
        <f>SUM(E16:E23)</f>
        <v>34744.8</v>
      </c>
      <c r="F24" s="23">
        <f>SUM(F16:F23)</f>
        <v>65445.8</v>
      </c>
      <c r="G24" s="23">
        <f>SUM(G16:G23)</f>
        <v>64490</v>
      </c>
      <c r="H24" s="23">
        <f>SUM(H16:H23)</f>
        <v>1077794.4</v>
      </c>
      <c r="I24" s="23">
        <f>SUM(I14:I23)</f>
        <v>1245688</v>
      </c>
      <c r="J24" s="52"/>
    </row>
    <row r="25" ht="12.75" thickTop="1"/>
    <row r="26" spans="2:4" ht="18">
      <c r="B26" s="50"/>
      <c r="C26" s="51"/>
      <c r="D26" s="51"/>
    </row>
    <row r="27" spans="2:9" ht="21.75" customHeight="1">
      <c r="B27" s="53"/>
      <c r="D27" s="77"/>
      <c r="E27" s="77"/>
      <c r="F27" s="77"/>
      <c r="G27" s="77"/>
      <c r="H27" s="77"/>
      <c r="I27" s="77"/>
    </row>
    <row r="28" spans="2:9" ht="12">
      <c r="B28" s="53"/>
      <c r="D28" s="78"/>
      <c r="E28" s="78"/>
      <c r="F28" s="78"/>
      <c r="G28" s="78"/>
      <c r="H28" s="78"/>
      <c r="I28" s="78"/>
    </row>
    <row r="29" spans="2:9" ht="12.75" customHeight="1">
      <c r="B29" s="53"/>
      <c r="D29" s="68"/>
      <c r="E29" s="68"/>
      <c r="F29" s="68"/>
      <c r="G29" s="68"/>
      <c r="H29" s="68"/>
      <c r="I29" s="68"/>
    </row>
    <row r="30" spans="1:9" ht="12">
      <c r="A30" s="11"/>
      <c r="B30" s="53"/>
      <c r="D30" s="67"/>
      <c r="E30" s="67"/>
      <c r="F30" s="67"/>
      <c r="G30" s="67"/>
      <c r="H30" s="67"/>
      <c r="I30" s="67"/>
    </row>
    <row r="31" spans="1:9" ht="12">
      <c r="A31" s="11"/>
      <c r="B31" s="53"/>
      <c r="D31" s="54"/>
      <c r="E31" s="54"/>
      <c r="F31" s="54"/>
      <c r="G31" s="54"/>
      <c r="H31" s="54"/>
      <c r="I31" s="54"/>
    </row>
    <row r="32" spans="1:9" ht="12">
      <c r="A32" s="11"/>
      <c r="B32" s="53"/>
      <c r="D32" s="54"/>
      <c r="E32" s="54"/>
      <c r="F32" s="54"/>
      <c r="G32" s="54"/>
      <c r="H32" s="54"/>
      <c r="I32" s="54"/>
    </row>
  </sheetData>
  <sheetProtection/>
  <mergeCells count="10">
    <mergeCell ref="D27:I27"/>
    <mergeCell ref="D28:I28"/>
    <mergeCell ref="D29:I29"/>
    <mergeCell ref="D30:I30"/>
    <mergeCell ref="A9:I9"/>
    <mergeCell ref="A11:B11"/>
    <mergeCell ref="D11:G11"/>
    <mergeCell ref="A12:B12"/>
    <mergeCell ref="I12:I13"/>
    <mergeCell ref="A13:B13"/>
  </mergeCells>
  <printOptions/>
  <pageMargins left="0.31496062992125984" right="0.15748031496062992" top="0.2755905511811024" bottom="0.4330708661417323" header="0.15748031496062992" footer="0.2362204724409449"/>
  <pageSetup horizontalDpi="600" verticalDpi="600" orientation="portrait" paperSize="9" scale="85" r:id="rId2"/>
  <headerFooter>
    <oddFooter>&amp;L&amp;"Arial,Corsivo"&amp;8Bilancio economico di previsione 2019&amp;C&amp;8 03/12/2018&amp;R&amp;8&amp;P/&amp;N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Ciro</dc:creator>
  <cp:keywords/>
  <dc:description/>
  <cp:lastModifiedBy>cristina</cp:lastModifiedBy>
  <cp:lastPrinted>2018-12-07T12:01:51Z</cp:lastPrinted>
  <dcterms:created xsi:type="dcterms:W3CDTF">2011-10-12T04:47:46Z</dcterms:created>
  <dcterms:modified xsi:type="dcterms:W3CDTF">2018-12-07T12:01:57Z</dcterms:modified>
  <cp:category/>
  <cp:version/>
  <cp:contentType/>
  <cp:contentStatus/>
</cp:coreProperties>
</file>